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ТАБ.2" sheetId="7" r:id="rId1"/>
    <sheet name="ТАБ. 1" sheetId="8" r:id="rId2"/>
    <sheet name="пояснит. зап." sheetId="9" r:id="rId3"/>
  </sheets>
  <calcPr calcId="125725"/>
</workbook>
</file>

<file path=xl/calcChain.xml><?xml version="1.0" encoding="utf-8"?>
<calcChain xmlns="http://schemas.openxmlformats.org/spreadsheetml/2006/main">
  <c r="F467" i="7"/>
  <c r="F13" i="8"/>
  <c r="F43"/>
  <c r="F28"/>
  <c r="F27"/>
  <c r="F42"/>
  <c r="F12"/>
  <c r="F21"/>
  <c r="F277" i="7"/>
  <c r="F557"/>
  <c r="F506"/>
  <c r="F505" s="1"/>
  <c r="F507"/>
  <c r="F509"/>
  <c r="F508" s="1"/>
  <c r="F512"/>
  <c r="F511" s="1"/>
  <c r="F513"/>
  <c r="F515"/>
  <c r="F422"/>
  <c r="F423"/>
  <c r="F415" s="1"/>
  <c r="F411" s="1"/>
  <c r="F424"/>
  <c r="F416" s="1"/>
  <c r="F426"/>
  <c r="F425" s="1"/>
  <c r="F428"/>
  <c r="F420" s="1"/>
  <c r="F431"/>
  <c r="F418" l="1"/>
  <c r="F417" s="1"/>
  <c r="F503"/>
  <c r="F421"/>
  <c r="F316"/>
  <c r="F317"/>
  <c r="F319"/>
  <c r="F320"/>
  <c r="F322"/>
  <c r="F321" s="1"/>
  <c r="F308"/>
  <c r="F300"/>
  <c r="F217"/>
  <c r="F183"/>
  <c r="E111"/>
  <c r="E110"/>
  <c r="F318" l="1"/>
  <c r="F313"/>
  <c r="F315"/>
  <c r="F314"/>
  <c r="E422"/>
  <c r="E414" s="1"/>
  <c r="E426"/>
  <c r="F441"/>
  <c r="E441"/>
  <c r="F414"/>
  <c r="F373"/>
  <c r="E373"/>
  <c r="E290"/>
  <c r="E166"/>
  <c r="E61"/>
  <c r="F69" i="8"/>
  <c r="F24"/>
  <c r="F410" i="7" l="1"/>
  <c r="F436"/>
  <c r="F149" l="1"/>
  <c r="F166"/>
  <c r="F164"/>
  <c r="F165"/>
  <c r="F171"/>
  <c r="F34"/>
  <c r="F161" l="1"/>
  <c r="F482"/>
  <c r="F488"/>
  <c r="F516"/>
  <c r="F489" l="1"/>
  <c r="F514"/>
  <c r="F504"/>
  <c r="F502" s="1"/>
  <c r="F358"/>
  <c r="F355" s="1"/>
  <c r="F151"/>
  <c r="F150"/>
  <c r="E428"/>
  <c r="E420" s="1"/>
  <c r="E418"/>
  <c r="E424"/>
  <c r="E423"/>
  <c r="E415" s="1"/>
  <c r="F471"/>
  <c r="E471"/>
  <c r="F468"/>
  <c r="E468"/>
  <c r="F465"/>
  <c r="E465"/>
  <c r="F459"/>
  <c r="E459"/>
  <c r="F453"/>
  <c r="E453"/>
  <c r="E431"/>
  <c r="E358"/>
  <c r="E317"/>
  <c r="E316"/>
  <c r="E320"/>
  <c r="E149" s="1"/>
  <c r="E319"/>
  <c r="E151" s="1"/>
  <c r="F273"/>
  <c r="E273"/>
  <c r="E235"/>
  <c r="E34"/>
  <c r="F372"/>
  <c r="E41" l="1"/>
  <c r="E410"/>
  <c r="E39"/>
  <c r="F148"/>
  <c r="E314"/>
  <c r="E421"/>
  <c r="E318"/>
  <c r="F371"/>
  <c r="E164"/>
  <c r="E509"/>
  <c r="E508" s="1"/>
  <c r="F554"/>
  <c r="E554"/>
  <c r="F559"/>
  <c r="E559"/>
  <c r="F41"/>
  <c r="F39"/>
  <c r="E411"/>
  <c r="E417"/>
  <c r="F456"/>
  <c r="E456"/>
  <c r="F462"/>
  <c r="E462"/>
  <c r="F450"/>
  <c r="E450"/>
  <c r="F447"/>
  <c r="E447"/>
  <c r="F146"/>
  <c r="E146"/>
  <c r="F293"/>
  <c r="E293"/>
  <c r="F412" l="1"/>
  <c r="F409" s="1"/>
  <c r="F413"/>
  <c r="E416"/>
  <c r="E413" s="1"/>
  <c r="F38"/>
  <c r="E482"/>
  <c r="E481" s="1"/>
  <c r="E38"/>
  <c r="E425"/>
  <c r="F613"/>
  <c r="F616"/>
  <c r="F608"/>
  <c r="F609"/>
  <c r="F611"/>
  <c r="F36" s="1"/>
  <c r="F612"/>
  <c r="F519"/>
  <c r="F518"/>
  <c r="F523"/>
  <c r="F526"/>
  <c r="F572"/>
  <c r="F479" s="1"/>
  <c r="F573"/>
  <c r="F480" s="1"/>
  <c r="F575"/>
  <c r="F576"/>
  <c r="F486" s="1"/>
  <c r="F578"/>
  <c r="F579"/>
  <c r="F580"/>
  <c r="F583"/>
  <c r="F587"/>
  <c r="F588"/>
  <c r="F589"/>
  <c r="F592"/>
  <c r="F596"/>
  <c r="F597"/>
  <c r="F598"/>
  <c r="F601"/>
  <c r="F555"/>
  <c r="F553" s="1"/>
  <c r="F556"/>
  <c r="F562"/>
  <c r="F565"/>
  <c r="F542"/>
  <c r="F543"/>
  <c r="F544"/>
  <c r="F547"/>
  <c r="F550"/>
  <c r="F531"/>
  <c r="F530"/>
  <c r="F535"/>
  <c r="F538"/>
  <c r="F491"/>
  <c r="F492"/>
  <c r="F493"/>
  <c r="F496"/>
  <c r="F499"/>
  <c r="F485"/>
  <c r="F438"/>
  <c r="F444"/>
  <c r="F402"/>
  <c r="F399" s="1"/>
  <c r="F26" s="1"/>
  <c r="F403"/>
  <c r="F400" s="1"/>
  <c r="F24" s="1"/>
  <c r="F404"/>
  <c r="F406"/>
  <c r="F21"/>
  <c r="F348"/>
  <c r="F351"/>
  <c r="F336"/>
  <c r="F338"/>
  <c r="F341"/>
  <c r="F340" s="1"/>
  <c r="F288"/>
  <c r="F290"/>
  <c r="F292"/>
  <c r="F276"/>
  <c r="F262"/>
  <c r="F263"/>
  <c r="F264"/>
  <c r="F265"/>
  <c r="F269"/>
  <c r="F253"/>
  <c r="F255"/>
  <c r="F258"/>
  <c r="F244"/>
  <c r="F245"/>
  <c r="F246"/>
  <c r="F249"/>
  <c r="F235"/>
  <c r="F236"/>
  <c r="F237"/>
  <c r="F240"/>
  <c r="F231"/>
  <c r="F223"/>
  <c r="F224"/>
  <c r="F225"/>
  <c r="F228"/>
  <c r="F214"/>
  <c r="F215"/>
  <c r="F216"/>
  <c r="F219"/>
  <c r="F196"/>
  <c r="F197"/>
  <c r="F198"/>
  <c r="F201"/>
  <c r="F205"/>
  <c r="F206"/>
  <c r="F207"/>
  <c r="F210"/>
  <c r="F192"/>
  <c r="F191" s="1"/>
  <c r="F184"/>
  <c r="F185"/>
  <c r="F188"/>
  <c r="F174"/>
  <c r="F175"/>
  <c r="F176"/>
  <c r="F179"/>
  <c r="F162"/>
  <c r="F139"/>
  <c r="F140"/>
  <c r="F169"/>
  <c r="F170"/>
  <c r="F145" s="1"/>
  <c r="F137"/>
  <c r="F128"/>
  <c r="F123"/>
  <c r="F118"/>
  <c r="F113"/>
  <c r="F111"/>
  <c r="F109"/>
  <c r="F110"/>
  <c r="F103"/>
  <c r="F98"/>
  <c r="F93"/>
  <c r="F89"/>
  <c r="F90"/>
  <c r="F91"/>
  <c r="F92"/>
  <c r="F83"/>
  <c r="F62"/>
  <c r="F63"/>
  <c r="F69"/>
  <c r="F70"/>
  <c r="F61"/>
  <c r="F58" s="1"/>
  <c r="F78"/>
  <c r="F73"/>
  <c r="F53"/>
  <c r="F48"/>
  <c r="F19"/>
  <c r="E616"/>
  <c r="E613"/>
  <c r="E612"/>
  <c r="E611"/>
  <c r="E609"/>
  <c r="E608"/>
  <c r="E601"/>
  <c r="E598"/>
  <c r="E597"/>
  <c r="E596"/>
  <c r="E592"/>
  <c r="E589"/>
  <c r="E588"/>
  <c r="E587"/>
  <c r="E583"/>
  <c r="E580"/>
  <c r="E579"/>
  <c r="E578"/>
  <c r="E576"/>
  <c r="E575"/>
  <c r="E573"/>
  <c r="E572"/>
  <c r="E565"/>
  <c r="E562"/>
  <c r="E556"/>
  <c r="E555"/>
  <c r="E550"/>
  <c r="E547"/>
  <c r="E544"/>
  <c r="E543"/>
  <c r="E542"/>
  <c r="E538"/>
  <c r="E535"/>
  <c r="E532"/>
  <c r="E531"/>
  <c r="E530"/>
  <c r="E526"/>
  <c r="E523"/>
  <c r="E520"/>
  <c r="E519"/>
  <c r="E518"/>
  <c r="E516"/>
  <c r="E489" s="1"/>
  <c r="E19" s="1"/>
  <c r="E515"/>
  <c r="E513"/>
  <c r="E512"/>
  <c r="E507"/>
  <c r="E506"/>
  <c r="E499"/>
  <c r="E496"/>
  <c r="E493"/>
  <c r="E492"/>
  <c r="E491"/>
  <c r="E444"/>
  <c r="E438"/>
  <c r="E406"/>
  <c r="E404"/>
  <c r="E403"/>
  <c r="E402"/>
  <c r="E399" s="1"/>
  <c r="E26" s="1"/>
  <c r="E372"/>
  <c r="E355"/>
  <c r="E351"/>
  <c r="E348"/>
  <c r="E341"/>
  <c r="E340" s="1"/>
  <c r="E338"/>
  <c r="E336"/>
  <c r="E322"/>
  <c r="E292"/>
  <c r="E289"/>
  <c r="E288"/>
  <c r="E269"/>
  <c r="E265"/>
  <c r="E264"/>
  <c r="E263"/>
  <c r="E262"/>
  <c r="E258"/>
  <c r="E255"/>
  <c r="E253"/>
  <c r="E249"/>
  <c r="E246"/>
  <c r="E245"/>
  <c r="E244"/>
  <c r="E240"/>
  <c r="E237"/>
  <c r="E236"/>
  <c r="E231"/>
  <c r="E228"/>
  <c r="E225"/>
  <c r="E224"/>
  <c r="E223"/>
  <c r="E219"/>
  <c r="E216"/>
  <c r="E215"/>
  <c r="E214"/>
  <c r="E210"/>
  <c r="E207"/>
  <c r="E206"/>
  <c r="E205"/>
  <c r="E201"/>
  <c r="E198"/>
  <c r="E197"/>
  <c r="E196"/>
  <c r="E192"/>
  <c r="E191" s="1"/>
  <c r="E188"/>
  <c r="E185"/>
  <c r="E184"/>
  <c r="E183"/>
  <c r="E179"/>
  <c r="E176"/>
  <c r="E175"/>
  <c r="E174"/>
  <c r="E171"/>
  <c r="E161" s="1"/>
  <c r="E170"/>
  <c r="E145" s="1"/>
  <c r="E143" s="1"/>
  <c r="E169"/>
  <c r="E154" s="1"/>
  <c r="E165"/>
  <c r="E150" s="1"/>
  <c r="E148" s="1"/>
  <c r="E162"/>
  <c r="E137"/>
  <c r="E128"/>
  <c r="E123"/>
  <c r="E118"/>
  <c r="E113"/>
  <c r="E112"/>
  <c r="E109"/>
  <c r="E103"/>
  <c r="E98"/>
  <c r="E93"/>
  <c r="E92"/>
  <c r="E91"/>
  <c r="E46" s="1"/>
  <c r="E90"/>
  <c r="E89"/>
  <c r="E83"/>
  <c r="E78"/>
  <c r="E73"/>
  <c r="E70"/>
  <c r="E69"/>
  <c r="E63"/>
  <c r="E62"/>
  <c r="E60"/>
  <c r="E53"/>
  <c r="E48"/>
  <c r="E36" l="1"/>
  <c r="E33" s="1"/>
  <c r="E570"/>
  <c r="F141"/>
  <c r="F156"/>
  <c r="F31" s="1"/>
  <c r="E68"/>
  <c r="E504"/>
  <c r="F47"/>
  <c r="E503"/>
  <c r="E505"/>
  <c r="E140"/>
  <c r="E15" s="1"/>
  <c r="E569"/>
  <c r="E577"/>
  <c r="E595"/>
  <c r="E605"/>
  <c r="E486"/>
  <c r="E29" s="1"/>
  <c r="F45"/>
  <c r="F476"/>
  <c r="E337"/>
  <c r="E321"/>
  <c r="E313"/>
  <c r="E312" s="1"/>
  <c r="E45"/>
  <c r="E412"/>
  <c r="E409" s="1"/>
  <c r="E156"/>
  <c r="F155"/>
  <c r="F30" s="1"/>
  <c r="F610"/>
  <c r="E59"/>
  <c r="E44" s="1"/>
  <c r="E155"/>
  <c r="E30" s="1"/>
  <c r="E529"/>
  <c r="E47"/>
  <c r="E88"/>
  <c r="E108"/>
  <c r="E480"/>
  <c r="E541"/>
  <c r="E606"/>
  <c r="F44"/>
  <c r="F14" s="1"/>
  <c r="F143"/>
  <c r="F490"/>
  <c r="E315"/>
  <c r="F477"/>
  <c r="F487"/>
  <c r="F481"/>
  <c r="E514"/>
  <c r="E511"/>
  <c r="E517"/>
  <c r="E371"/>
  <c r="F243"/>
  <c r="E287"/>
  <c r="E286" s="1"/>
  <c r="E261"/>
  <c r="E213"/>
  <c r="F204"/>
  <c r="E182"/>
  <c r="F173"/>
  <c r="E163"/>
  <c r="E160"/>
  <c r="E173"/>
  <c r="E195"/>
  <c r="E204"/>
  <c r="E479"/>
  <c r="E485"/>
  <c r="E488"/>
  <c r="E21" s="1"/>
  <c r="E18" s="1"/>
  <c r="F541"/>
  <c r="E222"/>
  <c r="E254"/>
  <c r="E252" s="1"/>
  <c r="E168"/>
  <c r="E234"/>
  <c r="E243"/>
  <c r="E335"/>
  <c r="E334" s="1"/>
  <c r="E354"/>
  <c r="E401"/>
  <c r="E398" s="1"/>
  <c r="E487"/>
  <c r="E490"/>
  <c r="E553"/>
  <c r="F33"/>
  <c r="F18"/>
  <c r="F595"/>
  <c r="E574"/>
  <c r="E586"/>
  <c r="E610"/>
  <c r="F312"/>
  <c r="F335"/>
  <c r="F334" s="1"/>
  <c r="F586"/>
  <c r="F577"/>
  <c r="F574"/>
  <c r="F605"/>
  <c r="F261"/>
  <c r="F570"/>
  <c r="F606"/>
  <c r="E607"/>
  <c r="F607"/>
  <c r="F517"/>
  <c r="F520"/>
  <c r="F529"/>
  <c r="F569"/>
  <c r="F571"/>
  <c r="F484"/>
  <c r="F532"/>
  <c r="F401"/>
  <c r="F398" s="1"/>
  <c r="F23" s="1"/>
  <c r="F354"/>
  <c r="F337"/>
  <c r="F287"/>
  <c r="F286" s="1"/>
  <c r="F289"/>
  <c r="F160"/>
  <c r="F254"/>
  <c r="F252" s="1"/>
  <c r="F234"/>
  <c r="F222"/>
  <c r="F213"/>
  <c r="F195"/>
  <c r="F182"/>
  <c r="F159"/>
  <c r="F168"/>
  <c r="F154"/>
  <c r="F134" s="1"/>
  <c r="F135"/>
  <c r="F163"/>
  <c r="F138"/>
  <c r="F46"/>
  <c r="F108"/>
  <c r="F88"/>
  <c r="F68"/>
  <c r="E571"/>
  <c r="E400"/>
  <c r="E24" s="1"/>
  <c r="E10" l="1"/>
  <c r="F136"/>
  <c r="F133" s="1"/>
  <c r="E502"/>
  <c r="E477"/>
  <c r="E568"/>
  <c r="E478"/>
  <c r="E476"/>
  <c r="E153"/>
  <c r="E14"/>
  <c r="E9" s="1"/>
  <c r="E31"/>
  <c r="E135"/>
  <c r="E28"/>
  <c r="E277" s="1"/>
  <c r="E604"/>
  <c r="E58"/>
  <c r="F568"/>
  <c r="F604"/>
  <c r="E23"/>
  <c r="E484"/>
  <c r="E475"/>
  <c r="E159"/>
  <c r="E158" s="1"/>
  <c r="E139"/>
  <c r="E134" s="1"/>
  <c r="E43"/>
  <c r="F16"/>
  <c r="F11" s="1"/>
  <c r="F158"/>
  <c r="F153"/>
  <c r="F29"/>
  <c r="F9" s="1"/>
  <c r="F43"/>
  <c r="E276" l="1"/>
  <c r="E141"/>
  <c r="F8"/>
  <c r="F15"/>
  <c r="F10" s="1"/>
  <c r="F475"/>
  <c r="F28"/>
  <c r="E138"/>
  <c r="F478"/>
  <c r="E16" l="1"/>
  <c r="E11" s="1"/>
  <c r="E8" s="1"/>
  <c r="E136"/>
  <c r="E133" s="1"/>
  <c r="F13"/>
  <c r="E13" l="1"/>
</calcChain>
</file>

<file path=xl/sharedStrings.xml><?xml version="1.0" encoding="utf-8"?>
<sst xmlns="http://schemas.openxmlformats.org/spreadsheetml/2006/main" count="1459" uniqueCount="331">
  <si>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</si>
  <si>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</si>
  <si>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</si>
  <si>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</si>
  <si>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</si>
  <si>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</si>
  <si>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</si>
  <si>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</si>
  <si>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</si>
  <si>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</si>
  <si>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</si>
  <si>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</si>
  <si>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</si>
  <si>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</si>
  <si>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</si>
  <si>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выбор кандидатов в соответствии с достижениями учащихся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</si>
  <si>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</si>
  <si>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</si>
  <si>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</si>
  <si>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</si>
  <si>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</si>
  <si>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</si>
  <si>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</si>
  <si>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</si>
  <si>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 xml:space="preserve">Начальник отдела БПиФ                                             </t>
  </si>
  <si>
    <t>год</t>
  </si>
  <si>
    <t>Поляченко М.Г.</t>
  </si>
  <si>
    <t>Таблица 2</t>
  </si>
  <si>
    <t>отсутствие финансирования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</si>
  <si>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</si>
  <si>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</si>
  <si>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</si>
  <si>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</si>
  <si>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</si>
  <si>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</si>
  <si>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</si>
  <si>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</si>
  <si>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</si>
  <si>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</si>
  <si>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</si>
  <si>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</si>
  <si>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</si>
  <si>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</si>
  <si>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</si>
  <si>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</si>
  <si>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</si>
  <si>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</si>
  <si>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</si>
  <si>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</si>
  <si>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</si>
  <si>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</si>
  <si>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</si>
  <si>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</si>
  <si>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</si>
  <si>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</si>
  <si>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</si>
  <si>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</si>
  <si>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</si>
  <si>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</si>
  <si>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</si>
  <si>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</si>
  <si>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</si>
  <si>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</si>
  <si>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</si>
  <si>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</si>
  <si>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</si>
  <si>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</si>
  <si>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</si>
  <si>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</si>
  <si>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</si>
  <si>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</si>
  <si>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</si>
  <si>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</si>
  <si>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</si>
  <si>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</si>
  <si>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</si>
  <si>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</si>
  <si>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</si>
  <si>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</si>
  <si>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</si>
  <si>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</si>
  <si>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</si>
  <si>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</si>
  <si>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</si>
  <si>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</si>
  <si>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</si>
  <si>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1.7.2 Установка и обслуживание тревожной кнопки</t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</si>
  <si>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</si>
  <si>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</si>
  <si>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</si>
  <si>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</si>
  <si>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</si>
  <si>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</si>
  <si>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</si>
  <si>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</si>
  <si>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</si>
  <si>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</si>
  <si>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</si>
  <si>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</si>
  <si>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</si>
  <si>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</si>
  <si>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</si>
  <si>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</si>
  <si>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</si>
  <si>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</si>
  <si>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</si>
  <si>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</si>
  <si>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2.1.12 Увеличение стоимости основных средств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</si>
  <si>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</si>
  <si>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</si>
  <si>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</si>
  <si>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</si>
  <si>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</si>
  <si>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</si>
  <si>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</si>
  <si>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</si>
  <si>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</si>
  <si>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</si>
  <si>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2.3.2 Ремонт и подготовка котельных ОО к отопительному сезону в МКОУ СОШ с Кривошапкино, с.Макарово, Петропавловск, ООШ №9, НШ-ДС №4</t>
  </si>
  <si>
    <t>2.3.3. Ремонт теплотрассы МКОУ СОШ п.Бубновка</t>
  </si>
  <si>
    <t>2.3.4 Ремонт водонапорной башни МКОУ НОШ с.Кривошапкино</t>
  </si>
  <si>
    <t xml:space="preserve">2.3.5 Запчасти и прочие ГСМ </t>
  </si>
  <si>
    <t>2.3.6 Ремонт заваленок СОШ с.Кривая Лука</t>
  </si>
  <si>
    <t>2.3.7 Текущий ремонт здания</t>
  </si>
  <si>
    <t xml:space="preserve">2.3.8 Обеспечение первичными средствами пожаротушения </t>
  </si>
  <si>
    <t>2.3.9 Техническое обслуживание пожарной сигнализации и дублирующего сигнала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</si>
  <si>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</si>
  <si>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</si>
  <si>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</si>
  <si>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</si>
  <si>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</si>
  <si>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2.4.2 Увеличение стоимости основных средств</t>
  </si>
  <si>
    <t>2.4.3 Приобретение компьютерной техники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</si>
  <si>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</si>
  <si>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</si>
  <si>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</si>
  <si>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</si>
  <si>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</si>
  <si>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</si>
  <si>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</si>
  <si>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</si>
  <si>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</si>
  <si>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</si>
  <si>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</si>
  <si>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</si>
  <si>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</si>
  <si>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</si>
  <si>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</si>
  <si>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</si>
  <si>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</si>
  <si>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</si>
  <si>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</si>
  <si>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</si>
  <si>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</si>
  <si>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>5.1.1. Ремонт кровли в МКДОУ "Детский сад №3", МКОУ СОШ №6, МКОУ СОШ №5, МКОУ СОШ с.Алымовка</t>
  </si>
  <si>
    <t>5.1.3.МКДОУ ДС №1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</si>
  <si>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</si>
  <si>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</si>
  <si>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</si>
  <si>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</si>
  <si>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</si>
  <si>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</si>
  <si>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</si>
  <si>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</si>
  <si>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</si>
  <si>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</si>
  <si>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6.3.1. Проведение дератизации, дезинсекции в лагерях дневного пребывания  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</si>
  <si>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</si>
  <si>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</si>
  <si>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</si>
  <si>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</si>
  <si>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</si>
  <si>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</si>
  <si>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количестов ОО</t>
  </si>
  <si>
    <t>количестов чел.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</si>
  <si>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</si>
  <si>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</si>
  <si>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отсутствие обходимости  в проведении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</si>
  <si>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</si>
  <si>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</si>
  <si>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5.1.4.МКДОУ ДС №8</t>
  </si>
  <si>
    <t>5.1.5.спорт зал СОШ Бубновка</t>
  </si>
  <si>
    <t xml:space="preserve">5.1.6. Капитальный ремонт МКОУ "СОШ №3 г.Киренска" </t>
  </si>
  <si>
    <t>5.1.7. Ремонт спорт зала МКОУ "СОШ п.Юбилейный"</t>
  </si>
  <si>
    <t>5.1.8. Ремонт спорт зала МКОУ "СОШ с.Макарово"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</si>
  <si>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</si>
  <si>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</si>
  <si>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</si>
  <si>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2.1.13 Пособия по социальной помощи населению</t>
  </si>
  <si>
    <t>2.3.10 Расходы связанные с устранением нарушений, указанный в предписаниях</t>
  </si>
  <si>
    <t>2.4.5 Приобретение школьных автобусов (МКОУ СОШ с.Кривая лука, МКОУ СОШ с.Макарово, МКОУ СОШ №3)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</si>
  <si>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</si>
  <si>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</si>
  <si>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</si>
  <si>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</si>
  <si>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</si>
  <si>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</si>
  <si>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</si>
  <si>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>5.1.12. Ремонт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</si>
  <si>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</si>
  <si>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</si>
  <si>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</si>
  <si>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5.1.8. Ремонт спорт зала НОШ Кривошапкино</t>
  </si>
  <si>
    <t>Объем финасирования, предусмотренный на 2018 год, тыс.руб.</t>
  </si>
  <si>
    <t>Плановое значение показателя мероприятия на 2018 год</t>
  </si>
  <si>
    <t xml:space="preserve">установлены во всех учреждениях </t>
  </si>
  <si>
    <t>Начальник финансового управления Администрации Киренского Муниципального района</t>
  </si>
  <si>
    <t>Шалда Е.А.</t>
  </si>
  <si>
    <t>по состоянию на 01.01.2019 год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</si>
  <si>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</si>
  <si>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</si>
  <si>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4"/>
        <color rgb="FF000000"/>
        <rFont val="Times New Roman"/>
        <family val="1"/>
        <charset val="204"/>
      </rPr>
      <t>(годовая)</t>
    </r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</si>
  <si>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</si>
  <si>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</si>
  <si>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</si>
  <si>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</si>
  <si>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</si>
  <si>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</si>
  <si>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</si>
  <si>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</si>
  <si>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</si>
  <si>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</si>
  <si>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Удельный вес населения, охваченных системой дошкольного образования</t>
  </si>
  <si>
    <t>-</t>
  </si>
  <si>
    <t>открытие дополнительных групп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</si>
  <si>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</si>
  <si>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</si>
  <si>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</si>
  <si>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</si>
  <si>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</si>
  <si>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</si>
  <si>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</si>
  <si>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софинансирование из областного бюджета</t>
  </si>
  <si>
    <t>Доля детей, отдохнувших и оздоровленных в летний период к общему числу школьников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</si>
  <si>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</si>
  <si>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</si>
  <si>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</si>
  <si>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Доля работников дошкольных образовательных организаций, прошедших переподготовку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</si>
  <si>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</si>
  <si>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</si>
  <si>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доля школьников района, ставших победителями и призерами муниципальных  мероприятий от числа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</si>
  <si>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</si>
  <si>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</si>
  <si>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</si>
  <si>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</si>
  <si>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</si>
  <si>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</si>
  <si>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</si>
  <si>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</si>
  <si>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</si>
  <si>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</si>
  <si>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</si>
  <si>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</si>
  <si>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</si>
  <si>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</si>
  <si>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</si>
  <si>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</si>
  <si>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</si>
  <si>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</si>
  <si>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</si>
  <si>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</si>
  <si>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</si>
  <si>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</t>
    </r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</si>
  <si>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</si>
  <si>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</si>
  <si>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</si>
  <si>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</si>
  <si>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</si>
  <si>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личная инициатива преподавателей за счет собственных финансовых средств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</si>
  <si>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</si>
  <si>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</t>
    </r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</si>
  <si>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</si>
  <si>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</si>
  <si>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</si>
  <si>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</si>
  <si>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</si>
  <si>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</si>
  <si>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</si>
  <si>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</si>
  <si>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</si>
  <si>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Уровень освоения бюджета Программы</t>
  </si>
  <si>
    <t>нехватка бюджетных средств</t>
  </si>
  <si>
    <t>Начальник Управления образования Киренского муниципального района</t>
  </si>
  <si>
    <t xml:space="preserve">Начальник отдела БПФиК                                             </t>
  </si>
  <si>
    <t>М.Г. Поляченко</t>
  </si>
  <si>
    <t>Исполнитель     Поляченко М.Г. 4-32-08</t>
  </si>
  <si>
    <t>Администрация Киренского МО</t>
  </si>
  <si>
    <t>Программа «Развитие образования на 2015-2021 гг.»</t>
  </si>
  <si>
    <t>"РАЗВИТИЕ ОБРАЗОВАНИЯ НА 2015-2021 гг" (годовая с нарастающим итогом)</t>
  </si>
  <si>
    <t>Начальник Управления образования администрации Киренского муниципального района</t>
  </si>
  <si>
    <t>Звягинцева О.П.</t>
  </si>
  <si>
    <t>МКОУ СОШ п.Бубновка (ликвидация)</t>
  </si>
  <si>
    <t>количество</t>
  </si>
  <si>
    <t>количество мероприятий</t>
  </si>
  <si>
    <t>"Развитие образования 2015-2021 гг."</t>
  </si>
  <si>
    <t>по состоянию на  01.01.2019 год</t>
  </si>
  <si>
    <t>Программа «Развитие образования на 2015 – 2021 годы»</t>
  </si>
  <si>
    <t>усиленное финансирование мероприятий, повышенная заинтересованность школьников</t>
  </si>
  <si>
    <t>О.П. Звягинцева</t>
  </si>
  <si>
    <t xml:space="preserve">повышеный интерес у школьников к участию </t>
  </si>
  <si>
    <t>увеличение финансирования</t>
  </si>
  <si>
    <t>Нарушения устранили в рамках основного мероприятия 2.1.Обеспечение  деятельности общеобразовательных учреждений Киренского района</t>
  </si>
  <si>
    <t>6.2.2. Оздоровление детей в лагерях круглосуточного пребывания</t>
  </si>
  <si>
    <t>предпочтения были пересмотрены между мероприятиями: по производственным бригадам было выделенно софинансирование с Центра занятости, что позволило больше трудоустроить детей, в Лагере круглосуточного пребывания детей приняло участие  меньше детей (по соглашению родителей), в военных сборах и на турслете приняло  участие больше детей</t>
  </si>
  <si>
    <t>пересмотрена первоочередная необходимость</t>
  </si>
  <si>
    <t>подрядчиками не был предоставлен  полный пакет документов  к оплате</t>
  </si>
  <si>
    <t>экономия бюджетных ассигнований</t>
  </si>
  <si>
    <t>в некоторых школах организованно буфетное питание, дети деньги на питание не сдают</t>
  </si>
  <si>
    <t>01.2018-03.2018</t>
  </si>
  <si>
    <t>01.2018-04.2018</t>
  </si>
  <si>
    <t>01.2018-07.2018</t>
  </si>
  <si>
    <t>01.2018-12.2018</t>
  </si>
  <si>
    <t>01.2018-09.2018</t>
  </si>
  <si>
    <t>05.2018-06.2018</t>
  </si>
  <si>
    <t>05.2018-08.2018</t>
  </si>
  <si>
    <t>09.2018-10.2018</t>
  </si>
  <si>
    <t>2.2.7 Проведение районных семинаров, конференций, конкурсов.</t>
  </si>
  <si>
    <t>Количество участников</t>
  </si>
  <si>
    <t>0</t>
  </si>
  <si>
    <t>Пояснительная записка</t>
  </si>
  <si>
    <t>к годовому отчету за 2018 год</t>
  </si>
  <si>
    <t>по Муниципальной программе Киренского района «Развитие образования 2015-2021гг.»</t>
  </si>
  <si>
    <t>На основании решения Думы Киренского района от 18 декабря 2017г. №279/6 «О  бюджете муниципального образования Киренский район на 2018 г. и плановый период 2019 и 2020гг.» и Законом Иркутской области от 18.12.2017 года №98-ОЗ «Об областном бюджете на 2018 год и на плановый период 2019 и 2020 гг.» были выделены бюджетные ассигнования на муниципальную программу «Развитие образования» на 2018 год в размере 697 487,7 тыс.руб.</t>
  </si>
  <si>
    <t>В течение финансового года в программу были внесены изменения на основании Постановлений администрации Киренского муниципального района: от 35.06.18 г. №304, от 10.10.2018 №497, от 25.12.2018г. №639.</t>
  </si>
  <si>
    <t>На отчетную дату лимиты составили в размере 924 332,9 тыс.руб.,  фактическое финансирование -  на 917 420,8 тыс.руб.</t>
  </si>
  <si>
    <t>В ходе реализации программы были проведены капитальные ремонтные работы в  образовательных учреждениях:</t>
  </si>
  <si>
    <t>Реконструкция здания Детского сада №1 г.Киренска,  началось строительство малокомплектной школы с использованием объектов незавершенного строительства в с.Кривая Лука, в школе с. Кривошапкино был отремонтирован спортивный зал, проведен выборочный капитальный ремонт в Детском саду п.Алексеевск, завершен выборочный капитальный ремонт в МКОУ СОШ №3, начались работы по капитальному ремонту МКОУ СОШ с.Алымовка. Заасфальтировали территории в детских садах №9, №10, №11, №12, №13, МКОУ СОШ №3, МКОУ СОШ №6. На базе школ №1, №5, №6 были  созданы кабинеты технологии.</t>
  </si>
  <si>
    <t>В рамках ВЦП «Дети Приангарья» почти 300 школьников приняли участие в олимпиадах и конкурсах различного уровня. Больше половины участников заняли призовые места. Лучшие были отправлены в г.Иркустк на олимпиады областного уровня. 7 лучших учеников района были премированы стипендией мэра.</t>
  </si>
  <si>
    <t>В рамках подпрограммы «Организация и обеспечения отдыха и оздоровление детей Киренского района» в лагерях дневного пребывания отдохнуло около 460 детей. В производственных бригадах приняло участие 104 ребенка.</t>
  </si>
  <si>
    <t>Так же были проведены и другие мероприятия в области образования.</t>
  </si>
  <si>
    <t>Начальник отдела БПФиК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</si>
</sst>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5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3" fontId="5" fillId="2" borderId="1" xfId="0" applyNumberFormat="1" applyFont="1" applyFill="1" applyBorder="1"/>
    <xf numFmtId="3" fontId="10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5" fillId="0" borderId="1" xfId="0" applyNumberFormat="1" applyFont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7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="90" zoomScaleNormal="90" workbookViewId="0">
      <selection activeCell="E17" sqref="E17"/>
    </sheetView>
  </sheetViews>
  <sheetFormatPr defaultColWidth="9.125" defaultRowHeight="15"/>
  <cols>
    <col min="1" max="1" width="30.875" style="8" customWidth="1"/>
    <col min="2" max="2" width="28" style="2" customWidth="1"/>
    <col min="3" max="3" width="13" style="4" customWidth="1"/>
    <col min="4" max="4" width="26.5" style="2" customWidth="1"/>
    <col min="5" max="5" width="12.25" style="2" customWidth="1"/>
    <col min="6" max="6" width="12.125" style="2" customWidth="1"/>
    <col min="7" max="9" width="13.5" style="2" customWidth="1"/>
    <col min="10" max="10" width="20" style="2" customWidth="1"/>
    <col min="11" max="16384" width="9.125" style="2"/>
  </cols>
  <sheetData>
    <row r="1" spans="1:10">
      <c r="J1" s="2" t="s">
        <v>27</v>
      </c>
    </row>
    <row r="2" spans="1:10" ht="15.75" customHeight="1">
      <c r="A2" s="128" t="s">
        <v>178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23.25" customHeight="1">
      <c r="A3" s="128" t="s">
        <v>288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8.75" customHeight="1">
      <c r="A4" s="129" t="s">
        <v>208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14.75" customHeight="1">
      <c r="A5" s="150" t="s">
        <v>50</v>
      </c>
      <c r="B5" s="179" t="s">
        <v>51</v>
      </c>
      <c r="C5" s="141" t="s">
        <v>171</v>
      </c>
      <c r="D5" s="179" t="s">
        <v>52</v>
      </c>
      <c r="E5" s="141" t="s">
        <v>203</v>
      </c>
      <c r="F5" s="130" t="s">
        <v>172</v>
      </c>
      <c r="G5" s="150" t="s">
        <v>18</v>
      </c>
      <c r="H5" s="150" t="s">
        <v>204</v>
      </c>
      <c r="I5" s="150" t="s">
        <v>19</v>
      </c>
      <c r="J5" s="151" t="s">
        <v>20</v>
      </c>
    </row>
    <row r="6" spans="1:10" ht="32.25" customHeight="1">
      <c r="A6" s="150"/>
      <c r="B6" s="179"/>
      <c r="C6" s="143"/>
      <c r="D6" s="179"/>
      <c r="E6" s="143"/>
      <c r="F6" s="130"/>
      <c r="G6" s="150"/>
      <c r="H6" s="150"/>
      <c r="I6" s="150"/>
      <c r="J6" s="152"/>
    </row>
    <row r="7" spans="1:10" s="11" customFormat="1">
      <c r="A7" s="9">
        <v>1</v>
      </c>
      <c r="B7" s="10">
        <v>2</v>
      </c>
      <c r="C7" s="98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5.75">
      <c r="A8" s="180" t="s">
        <v>287</v>
      </c>
      <c r="B8" s="182" t="s">
        <v>53</v>
      </c>
      <c r="C8" s="117" t="s">
        <v>25</v>
      </c>
      <c r="D8" s="1" t="s">
        <v>54</v>
      </c>
      <c r="E8" s="12">
        <f>E9+E10+E11+E12</f>
        <v>924332.92199999979</v>
      </c>
      <c r="F8" s="12">
        <f>F9+F10+F11+F12</f>
        <v>917420.74999999988</v>
      </c>
      <c r="G8" s="117" t="s">
        <v>0</v>
      </c>
      <c r="H8" s="117" t="s">
        <v>0</v>
      </c>
      <c r="I8" s="117" t="s">
        <v>0</v>
      </c>
      <c r="J8" s="117" t="s">
        <v>0</v>
      </c>
    </row>
    <row r="9" spans="1:10" ht="45">
      <c r="A9" s="181"/>
      <c r="B9" s="182"/>
      <c r="C9" s="119"/>
      <c r="D9" s="1" t="s">
        <v>55</v>
      </c>
      <c r="E9" s="13">
        <f>E14+E19+E24+E29+E34+E39+0.1</f>
        <v>718005.34199999983</v>
      </c>
      <c r="F9" s="13">
        <f>F14+F19+F24+F29+F34+F39</f>
        <v>716099.00199999998</v>
      </c>
      <c r="G9" s="119"/>
      <c r="H9" s="119"/>
      <c r="I9" s="119"/>
      <c r="J9" s="119"/>
    </row>
    <row r="10" spans="1:10" ht="44.25" customHeight="1">
      <c r="A10" s="181"/>
      <c r="B10" s="182"/>
      <c r="C10" s="119"/>
      <c r="D10" s="1" t="s">
        <v>56</v>
      </c>
      <c r="E10" s="13">
        <f t="shared" ref="E10:F10" si="0">E15+E20+E25+E30+E35</f>
        <v>987.2</v>
      </c>
      <c r="F10" s="13">
        <f t="shared" si="0"/>
        <v>987.2</v>
      </c>
      <c r="G10" s="119"/>
      <c r="H10" s="119"/>
      <c r="I10" s="119"/>
      <c r="J10" s="119"/>
    </row>
    <row r="11" spans="1:10" ht="45">
      <c r="A11" s="181"/>
      <c r="B11" s="182"/>
      <c r="C11" s="119"/>
      <c r="D11" s="1" t="s">
        <v>57</v>
      </c>
      <c r="E11" s="13">
        <f>E16+E21+E26+E31+E36+E41-0.1</f>
        <v>205340.37999999998</v>
      </c>
      <c r="F11" s="13">
        <f>F16+F21+F26+F31+F36+F41</f>
        <v>200334.54799999998</v>
      </c>
      <c r="G11" s="119"/>
      <c r="H11" s="119"/>
      <c r="I11" s="119"/>
      <c r="J11" s="119"/>
    </row>
    <row r="12" spans="1:10">
      <c r="A12" s="181"/>
      <c r="B12" s="182"/>
      <c r="C12" s="118"/>
      <c r="D12" s="14" t="s">
        <v>58</v>
      </c>
      <c r="E12" s="13">
        <v>0</v>
      </c>
      <c r="F12" s="13">
        <v>0</v>
      </c>
      <c r="G12" s="118"/>
      <c r="H12" s="118"/>
      <c r="I12" s="118"/>
      <c r="J12" s="118"/>
    </row>
    <row r="13" spans="1:10">
      <c r="A13" s="15"/>
      <c r="B13" s="183" t="s">
        <v>6</v>
      </c>
      <c r="C13" s="121" t="s">
        <v>25</v>
      </c>
      <c r="D13" s="14" t="s">
        <v>59</v>
      </c>
      <c r="E13" s="13">
        <f>E14+E15+E16+E17</f>
        <v>754370.34999999974</v>
      </c>
      <c r="F13" s="13">
        <f t="shared" ref="F13" si="1">F14+F15+F16+F17</f>
        <v>749234.85800000001</v>
      </c>
      <c r="G13" s="117" t="s">
        <v>0</v>
      </c>
      <c r="H13" s="117" t="s">
        <v>0</v>
      </c>
      <c r="I13" s="117" t="s">
        <v>0</v>
      </c>
      <c r="J13" s="117" t="s">
        <v>0</v>
      </c>
    </row>
    <row r="14" spans="1:10" ht="45">
      <c r="A14" s="15"/>
      <c r="B14" s="183"/>
      <c r="C14" s="122"/>
      <c r="D14" s="1" t="s">
        <v>55</v>
      </c>
      <c r="E14" s="13">
        <f>E44+E139+E412+E480+E609-E420+0.1</f>
        <v>598911.19999999984</v>
      </c>
      <c r="F14" s="13">
        <f>F44+F139+F412+F480+F609-F420</f>
        <v>598645.03</v>
      </c>
      <c r="G14" s="119"/>
      <c r="H14" s="119"/>
      <c r="I14" s="119"/>
      <c r="J14" s="119"/>
    </row>
    <row r="15" spans="1:10" ht="46.5" customHeight="1">
      <c r="A15" s="15"/>
      <c r="B15" s="183"/>
      <c r="C15" s="122"/>
      <c r="D15" s="1" t="s">
        <v>56</v>
      </c>
      <c r="E15" s="13">
        <f>E140+E411</f>
        <v>987.2</v>
      </c>
      <c r="F15" s="13">
        <f>F140+F411</f>
        <v>987.2</v>
      </c>
      <c r="G15" s="119"/>
      <c r="H15" s="119"/>
      <c r="I15" s="119"/>
      <c r="J15" s="119"/>
    </row>
    <row r="16" spans="1:10" ht="45">
      <c r="A16" s="15"/>
      <c r="B16" s="183"/>
      <c r="C16" s="122"/>
      <c r="D16" s="1" t="s">
        <v>57</v>
      </c>
      <c r="E16" s="13">
        <f>E46+E141+E410+E479+E608-E426</f>
        <v>154471.94999999998</v>
      </c>
      <c r="F16" s="13">
        <f>F46+F141+F410+F479+F608-F426</f>
        <v>149602.628</v>
      </c>
      <c r="G16" s="119"/>
      <c r="H16" s="119"/>
      <c r="I16" s="119"/>
      <c r="J16" s="119"/>
    </row>
    <row r="17" spans="1:10">
      <c r="A17" s="15"/>
      <c r="B17" s="183"/>
      <c r="C17" s="123"/>
      <c r="D17" s="14" t="s">
        <v>58</v>
      </c>
      <c r="E17" s="13">
        <v>0</v>
      </c>
      <c r="F17" s="13">
        <v>0</v>
      </c>
      <c r="G17" s="118"/>
      <c r="H17" s="118"/>
      <c r="I17" s="118"/>
      <c r="J17" s="118"/>
    </row>
    <row r="18" spans="1:10">
      <c r="A18" s="15"/>
      <c r="B18" s="182" t="s">
        <v>60</v>
      </c>
      <c r="C18" s="117" t="s">
        <v>25</v>
      </c>
      <c r="D18" s="14" t="s">
        <v>59</v>
      </c>
      <c r="E18" s="13">
        <f t="shared" ref="E18:F18" si="2">E19+E20+E21+E22</f>
        <v>32736.072</v>
      </c>
      <c r="F18" s="13">
        <f t="shared" si="2"/>
        <v>32736.092000000001</v>
      </c>
      <c r="G18" s="117" t="s">
        <v>0</v>
      </c>
      <c r="H18" s="117" t="s">
        <v>0</v>
      </c>
      <c r="I18" s="117" t="s">
        <v>0</v>
      </c>
      <c r="J18" s="117" t="s">
        <v>0</v>
      </c>
    </row>
    <row r="19" spans="1:10" ht="45">
      <c r="A19" s="15"/>
      <c r="B19" s="182"/>
      <c r="C19" s="119"/>
      <c r="D19" s="1" t="s">
        <v>55</v>
      </c>
      <c r="E19" s="13">
        <f>E373+E489</f>
        <v>7789.5720000000001</v>
      </c>
      <c r="F19" s="13">
        <f>F373+F489</f>
        <v>7789.5720000000001</v>
      </c>
      <c r="G19" s="119"/>
      <c r="H19" s="119"/>
      <c r="I19" s="119"/>
      <c r="J19" s="119"/>
    </row>
    <row r="20" spans="1:10" ht="45">
      <c r="A20" s="15"/>
      <c r="B20" s="182"/>
      <c r="C20" s="119"/>
      <c r="D20" s="1" t="s">
        <v>56</v>
      </c>
      <c r="E20" s="13">
        <v>0</v>
      </c>
      <c r="F20" s="13">
        <v>0</v>
      </c>
      <c r="G20" s="119"/>
      <c r="H20" s="119"/>
      <c r="I20" s="119"/>
      <c r="J20" s="119"/>
    </row>
    <row r="21" spans="1:10" ht="45">
      <c r="A21" s="15"/>
      <c r="B21" s="182"/>
      <c r="C21" s="119"/>
      <c r="D21" s="1" t="s">
        <v>57</v>
      </c>
      <c r="E21" s="13">
        <f>E372+E488</f>
        <v>24946.5</v>
      </c>
      <c r="F21" s="13">
        <f>F372+F488</f>
        <v>24946.52</v>
      </c>
      <c r="G21" s="119"/>
      <c r="H21" s="119"/>
      <c r="I21" s="119"/>
      <c r="J21" s="119"/>
    </row>
    <row r="22" spans="1:10">
      <c r="A22" s="15"/>
      <c r="B22" s="182"/>
      <c r="C22" s="118"/>
      <c r="D22" s="14" t="s">
        <v>58</v>
      </c>
      <c r="E22" s="13">
        <v>0</v>
      </c>
      <c r="F22" s="13">
        <v>0</v>
      </c>
      <c r="G22" s="118"/>
      <c r="H22" s="118"/>
      <c r="I22" s="118"/>
      <c r="J22" s="118"/>
    </row>
    <row r="23" spans="1:10">
      <c r="A23" s="15"/>
      <c r="B23" s="183" t="s">
        <v>61</v>
      </c>
      <c r="C23" s="121" t="s">
        <v>25</v>
      </c>
      <c r="D23" s="14" t="s">
        <v>59</v>
      </c>
      <c r="E23" s="13">
        <f t="shared" ref="E23:F23" si="3">E24+E25+E26+E27</f>
        <v>11610.46</v>
      </c>
      <c r="F23" s="13">
        <f t="shared" si="3"/>
        <v>11602.23</v>
      </c>
      <c r="G23" s="117" t="s">
        <v>0</v>
      </c>
      <c r="H23" s="117" t="s">
        <v>0</v>
      </c>
      <c r="I23" s="117" t="s">
        <v>0</v>
      </c>
      <c r="J23" s="117" t="s">
        <v>0</v>
      </c>
    </row>
    <row r="24" spans="1:10" ht="45">
      <c r="A24" s="15"/>
      <c r="B24" s="183"/>
      <c r="C24" s="122"/>
      <c r="D24" s="1" t="s">
        <v>55</v>
      </c>
      <c r="E24" s="13">
        <f>E400</f>
        <v>2329.83</v>
      </c>
      <c r="F24" s="13">
        <f>F400</f>
        <v>2329.83</v>
      </c>
      <c r="G24" s="119"/>
      <c r="H24" s="119"/>
      <c r="I24" s="119"/>
      <c r="J24" s="119"/>
    </row>
    <row r="25" spans="1:10" ht="46.5" customHeight="1">
      <c r="A25" s="15"/>
      <c r="B25" s="183"/>
      <c r="C25" s="122"/>
      <c r="D25" s="1" t="s">
        <v>56</v>
      </c>
      <c r="E25" s="13">
        <v>0</v>
      </c>
      <c r="F25" s="13">
        <v>0</v>
      </c>
      <c r="G25" s="119"/>
      <c r="H25" s="119"/>
      <c r="I25" s="119"/>
      <c r="J25" s="119"/>
    </row>
    <row r="26" spans="1:10" ht="45">
      <c r="A26" s="15"/>
      <c r="B26" s="183"/>
      <c r="C26" s="122"/>
      <c r="D26" s="1" t="s">
        <v>57</v>
      </c>
      <c r="E26" s="13">
        <f>E399</f>
        <v>9280.6299999999992</v>
      </c>
      <c r="F26" s="13">
        <f>F399</f>
        <v>9272.4</v>
      </c>
      <c r="G26" s="119"/>
      <c r="H26" s="119"/>
      <c r="I26" s="119"/>
      <c r="J26" s="119"/>
    </row>
    <row r="27" spans="1:10">
      <c r="A27" s="15"/>
      <c r="B27" s="183"/>
      <c r="C27" s="123"/>
      <c r="D27" s="14" t="s">
        <v>58</v>
      </c>
      <c r="E27" s="13">
        <v>0</v>
      </c>
      <c r="F27" s="13">
        <v>0</v>
      </c>
      <c r="G27" s="118"/>
      <c r="H27" s="118"/>
      <c r="I27" s="118"/>
      <c r="J27" s="118"/>
    </row>
    <row r="28" spans="1:10">
      <c r="A28" s="15"/>
      <c r="B28" s="182" t="s">
        <v>62</v>
      </c>
      <c r="C28" s="117" t="s">
        <v>25</v>
      </c>
      <c r="D28" s="14" t="s">
        <v>59</v>
      </c>
      <c r="E28" s="13">
        <f t="shared" ref="E28:F28" si="4">E29+E30+E31+E32</f>
        <v>0</v>
      </c>
      <c r="F28" s="13">
        <f t="shared" si="4"/>
        <v>0</v>
      </c>
      <c r="G28" s="117" t="s">
        <v>0</v>
      </c>
      <c r="H28" s="117" t="s">
        <v>0</v>
      </c>
      <c r="I28" s="117" t="s">
        <v>0</v>
      </c>
      <c r="J28" s="117" t="s">
        <v>0</v>
      </c>
    </row>
    <row r="29" spans="1:10" ht="45">
      <c r="A29" s="15"/>
      <c r="B29" s="182"/>
      <c r="C29" s="119"/>
      <c r="D29" s="1" t="s">
        <v>55</v>
      </c>
      <c r="E29" s="13">
        <f>E154+E486</f>
        <v>0</v>
      </c>
      <c r="F29" s="13">
        <f>F154+F486</f>
        <v>0</v>
      </c>
      <c r="G29" s="119"/>
      <c r="H29" s="119"/>
      <c r="I29" s="119"/>
      <c r="J29" s="119"/>
    </row>
    <row r="30" spans="1:10" ht="45">
      <c r="A30" s="15"/>
      <c r="B30" s="182"/>
      <c r="C30" s="119"/>
      <c r="D30" s="1" t="s">
        <v>56</v>
      </c>
      <c r="E30" s="13">
        <f t="shared" ref="E30:F30" si="5">E155</f>
        <v>0</v>
      </c>
      <c r="F30" s="13">
        <f t="shared" si="5"/>
        <v>0</v>
      </c>
      <c r="G30" s="119"/>
      <c r="H30" s="119"/>
      <c r="I30" s="119"/>
      <c r="J30" s="119"/>
    </row>
    <row r="31" spans="1:10" ht="45">
      <c r="A31" s="15"/>
      <c r="B31" s="182"/>
      <c r="C31" s="119"/>
      <c r="D31" s="1" t="s">
        <v>57</v>
      </c>
      <c r="E31" s="13">
        <f>E156+E485</f>
        <v>0</v>
      </c>
      <c r="F31" s="13">
        <f>F156+F485</f>
        <v>0</v>
      </c>
      <c r="G31" s="119"/>
      <c r="H31" s="119"/>
      <c r="I31" s="119"/>
      <c r="J31" s="119"/>
    </row>
    <row r="32" spans="1:10">
      <c r="A32" s="15"/>
      <c r="B32" s="182"/>
      <c r="C32" s="118"/>
      <c r="D32" s="14" t="s">
        <v>58</v>
      </c>
      <c r="E32" s="13">
        <v>0</v>
      </c>
      <c r="F32" s="13">
        <v>0</v>
      </c>
      <c r="G32" s="118"/>
      <c r="H32" s="118"/>
      <c r="I32" s="118"/>
      <c r="J32" s="118"/>
    </row>
    <row r="33" spans="1:10">
      <c r="A33" s="15"/>
      <c r="B33" s="183" t="s">
        <v>63</v>
      </c>
      <c r="C33" s="121" t="s">
        <v>25</v>
      </c>
      <c r="D33" s="14" t="s">
        <v>59</v>
      </c>
      <c r="E33" s="13">
        <f>E34+E35+E36+E37+0.1</f>
        <v>12303.54</v>
      </c>
      <c r="F33" s="13">
        <f t="shared" ref="F33" si="6">F34+F35+F36+F37</f>
        <v>12281.44</v>
      </c>
      <c r="G33" s="117" t="s">
        <v>0</v>
      </c>
      <c r="H33" s="117" t="s">
        <v>0</v>
      </c>
      <c r="I33" s="117" t="s">
        <v>0</v>
      </c>
      <c r="J33" s="117" t="s">
        <v>0</v>
      </c>
    </row>
    <row r="34" spans="1:10" ht="45">
      <c r="A34" s="15"/>
      <c r="B34" s="183"/>
      <c r="C34" s="122"/>
      <c r="D34" s="1" t="s">
        <v>55</v>
      </c>
      <c r="E34" s="13">
        <f>E618</f>
        <v>2555.44</v>
      </c>
      <c r="F34" s="13">
        <f>F618</f>
        <v>2555.44</v>
      </c>
      <c r="G34" s="119"/>
      <c r="H34" s="119"/>
      <c r="I34" s="119"/>
      <c r="J34" s="119"/>
    </row>
    <row r="35" spans="1:10" ht="45">
      <c r="A35" s="15"/>
      <c r="B35" s="183"/>
      <c r="C35" s="122"/>
      <c r="D35" s="1" t="s">
        <v>56</v>
      </c>
      <c r="E35" s="13">
        <v>0</v>
      </c>
      <c r="F35" s="13">
        <v>0</v>
      </c>
      <c r="G35" s="119"/>
      <c r="H35" s="119"/>
      <c r="I35" s="119"/>
      <c r="J35" s="119"/>
    </row>
    <row r="36" spans="1:10" ht="45">
      <c r="A36" s="15"/>
      <c r="B36" s="183"/>
      <c r="C36" s="122"/>
      <c r="D36" s="1" t="s">
        <v>57</v>
      </c>
      <c r="E36" s="13">
        <f>E611+E146+E482</f>
        <v>9748</v>
      </c>
      <c r="F36" s="13">
        <f>F611+F146+F482</f>
        <v>9726</v>
      </c>
      <c r="G36" s="119"/>
      <c r="H36" s="119"/>
      <c r="I36" s="119"/>
      <c r="J36" s="119"/>
    </row>
    <row r="37" spans="1:10">
      <c r="A37" s="17"/>
      <c r="B37" s="183"/>
      <c r="C37" s="123"/>
      <c r="D37" s="14" t="s">
        <v>58</v>
      </c>
      <c r="E37" s="13">
        <v>0</v>
      </c>
      <c r="F37" s="13">
        <v>0</v>
      </c>
      <c r="G37" s="118"/>
      <c r="H37" s="118"/>
      <c r="I37" s="118"/>
      <c r="J37" s="118"/>
    </row>
    <row r="38" spans="1:10">
      <c r="A38" s="15"/>
      <c r="B38" s="183" t="s">
        <v>186</v>
      </c>
      <c r="C38" s="121" t="s">
        <v>25</v>
      </c>
      <c r="D38" s="14" t="s">
        <v>59</v>
      </c>
      <c r="E38" s="13">
        <f t="shared" ref="E38:F38" si="7">E39+E40+E41+E42</f>
        <v>113312.6</v>
      </c>
      <c r="F38" s="13">
        <f t="shared" si="7"/>
        <v>111566.13000000002</v>
      </c>
      <c r="G38" s="117" t="s">
        <v>0</v>
      </c>
      <c r="H38" s="117" t="s">
        <v>0</v>
      </c>
      <c r="I38" s="117" t="s">
        <v>0</v>
      </c>
      <c r="J38" s="117" t="s">
        <v>0</v>
      </c>
    </row>
    <row r="39" spans="1:10" ht="45">
      <c r="A39" s="15"/>
      <c r="B39" s="183"/>
      <c r="C39" s="122"/>
      <c r="D39" s="1" t="s">
        <v>55</v>
      </c>
      <c r="E39" s="13">
        <f>E420+E149</f>
        <v>106419.20000000001</v>
      </c>
      <c r="F39" s="13">
        <f>F420+F149</f>
        <v>104779.13000000002</v>
      </c>
      <c r="G39" s="119"/>
      <c r="H39" s="119"/>
      <c r="I39" s="119"/>
      <c r="J39" s="119"/>
    </row>
    <row r="40" spans="1:10" ht="45">
      <c r="A40" s="15"/>
      <c r="B40" s="183"/>
      <c r="C40" s="122"/>
      <c r="D40" s="1" t="s">
        <v>56</v>
      </c>
      <c r="E40" s="13">
        <v>0</v>
      </c>
      <c r="F40" s="13">
        <v>0</v>
      </c>
      <c r="G40" s="119"/>
      <c r="H40" s="119"/>
      <c r="I40" s="119"/>
      <c r="J40" s="119"/>
    </row>
    <row r="41" spans="1:10" ht="45">
      <c r="A41" s="15"/>
      <c r="B41" s="183"/>
      <c r="C41" s="122"/>
      <c r="D41" s="1" t="s">
        <v>57</v>
      </c>
      <c r="E41" s="13">
        <f>E418+E151</f>
        <v>6893.4000000000005</v>
      </c>
      <c r="F41" s="13">
        <f>F418+F151</f>
        <v>6787</v>
      </c>
      <c r="G41" s="119"/>
      <c r="H41" s="119"/>
      <c r="I41" s="119"/>
      <c r="J41" s="119"/>
    </row>
    <row r="42" spans="1:10">
      <c r="A42" s="17"/>
      <c r="B42" s="183"/>
      <c r="C42" s="123"/>
      <c r="D42" s="14" t="s">
        <v>58</v>
      </c>
      <c r="E42" s="13">
        <v>0</v>
      </c>
      <c r="F42" s="13">
        <v>0</v>
      </c>
      <c r="G42" s="118"/>
      <c r="H42" s="118"/>
      <c r="I42" s="118"/>
      <c r="J42" s="118"/>
    </row>
    <row r="43" spans="1:10" ht="15.75">
      <c r="A43" s="184" t="s">
        <v>64</v>
      </c>
      <c r="B43" s="18" t="s">
        <v>65</v>
      </c>
      <c r="C43" s="121" t="s">
        <v>25</v>
      </c>
      <c r="D43" s="19" t="s">
        <v>59</v>
      </c>
      <c r="E43" s="12">
        <f>E44+E45+E46+E47</f>
        <v>241586.7</v>
      </c>
      <c r="F43" s="12">
        <f>F44+F45+F46+F47</f>
        <v>239954.22</v>
      </c>
      <c r="G43" s="117" t="s">
        <v>0</v>
      </c>
      <c r="H43" s="117" t="s">
        <v>0</v>
      </c>
      <c r="I43" s="117" t="s">
        <v>0</v>
      </c>
      <c r="J43" s="117" t="s">
        <v>0</v>
      </c>
    </row>
    <row r="44" spans="1:10" ht="45">
      <c r="A44" s="184"/>
      <c r="B44" s="183" t="s">
        <v>6</v>
      </c>
      <c r="C44" s="122"/>
      <c r="D44" s="1" t="s">
        <v>55</v>
      </c>
      <c r="E44" s="13">
        <f>E49+E54+E59+E84+E89+E104+E109+E124+E129</f>
        <v>191999.2</v>
      </c>
      <c r="F44" s="13">
        <f>F49+F54+F59+F84+F89+F104+F109+F124+F129</f>
        <v>191999.2</v>
      </c>
      <c r="G44" s="119"/>
      <c r="H44" s="119"/>
      <c r="I44" s="119"/>
      <c r="J44" s="119"/>
    </row>
    <row r="45" spans="1:10" ht="45.75" customHeight="1">
      <c r="A45" s="184"/>
      <c r="B45" s="183"/>
      <c r="C45" s="122"/>
      <c r="D45" s="1" t="s">
        <v>56</v>
      </c>
      <c r="E45" s="13">
        <f t="shared" ref="E45:F47" si="8">E50+E55+E60+E85+E90+E105+E110+E125+E130</f>
        <v>0</v>
      </c>
      <c r="F45" s="13">
        <f t="shared" si="8"/>
        <v>0</v>
      </c>
      <c r="G45" s="119"/>
      <c r="H45" s="119"/>
      <c r="I45" s="119"/>
      <c r="J45" s="119"/>
    </row>
    <row r="46" spans="1:10" ht="45">
      <c r="A46" s="184"/>
      <c r="B46" s="183"/>
      <c r="C46" s="122"/>
      <c r="D46" s="1" t="s">
        <v>57</v>
      </c>
      <c r="E46" s="13">
        <f>E51+E56+E61+E86+E91+E106+E111+E126+E131</f>
        <v>49587.5</v>
      </c>
      <c r="F46" s="13">
        <f>F51+F56+F61+F86+F91+F106+F111+F126+F131</f>
        <v>47955.02</v>
      </c>
      <c r="G46" s="119"/>
      <c r="H46" s="119"/>
      <c r="I46" s="119"/>
      <c r="J46" s="119"/>
    </row>
    <row r="47" spans="1:10">
      <c r="A47" s="184"/>
      <c r="B47" s="183"/>
      <c r="C47" s="123"/>
      <c r="D47" s="14" t="s">
        <v>58</v>
      </c>
      <c r="E47" s="13">
        <f t="shared" si="8"/>
        <v>0</v>
      </c>
      <c r="F47" s="13">
        <f t="shared" si="8"/>
        <v>0</v>
      </c>
      <c r="G47" s="118"/>
      <c r="H47" s="118"/>
      <c r="I47" s="118"/>
      <c r="J47" s="118"/>
    </row>
    <row r="48" spans="1:10" ht="15.75" customHeight="1">
      <c r="A48" s="157" t="s">
        <v>66</v>
      </c>
      <c r="B48" s="154" t="s">
        <v>67</v>
      </c>
      <c r="C48" s="141" t="s">
        <v>25</v>
      </c>
      <c r="D48" s="20" t="s">
        <v>59</v>
      </c>
      <c r="E48" s="21">
        <f>E49+E50+E51+E52</f>
        <v>0</v>
      </c>
      <c r="F48" s="21">
        <f>F49+F50+F51+F52</f>
        <v>0</v>
      </c>
      <c r="G48" s="121" t="s">
        <v>12</v>
      </c>
      <c r="H48" s="121">
        <v>0</v>
      </c>
      <c r="I48" s="121">
        <v>0</v>
      </c>
      <c r="J48" s="121"/>
    </row>
    <row r="49" spans="1:10" ht="15.75" customHeight="1">
      <c r="A49" s="158"/>
      <c r="B49" s="154"/>
      <c r="C49" s="142"/>
      <c r="D49" s="14" t="s">
        <v>21</v>
      </c>
      <c r="E49" s="13">
        <v>0</v>
      </c>
      <c r="F49" s="13">
        <v>0</v>
      </c>
      <c r="G49" s="122"/>
      <c r="H49" s="122"/>
      <c r="I49" s="122"/>
      <c r="J49" s="122"/>
    </row>
    <row r="50" spans="1:10" ht="15.75" customHeight="1">
      <c r="A50" s="158"/>
      <c r="B50" s="154"/>
      <c r="C50" s="142"/>
      <c r="D50" s="14" t="s">
        <v>68</v>
      </c>
      <c r="E50" s="13">
        <v>0</v>
      </c>
      <c r="F50" s="13">
        <v>0</v>
      </c>
      <c r="G50" s="122"/>
      <c r="H50" s="122"/>
      <c r="I50" s="122"/>
      <c r="J50" s="122"/>
    </row>
    <row r="51" spans="1:10" ht="15.75" customHeight="1">
      <c r="A51" s="158"/>
      <c r="B51" s="154"/>
      <c r="C51" s="142"/>
      <c r="D51" s="14" t="s">
        <v>23</v>
      </c>
      <c r="E51" s="13">
        <v>0</v>
      </c>
      <c r="F51" s="13">
        <v>0</v>
      </c>
      <c r="G51" s="122"/>
      <c r="H51" s="122"/>
      <c r="I51" s="122"/>
      <c r="J51" s="122"/>
    </row>
    <row r="52" spans="1:10" ht="15.75" customHeight="1">
      <c r="A52" s="159"/>
      <c r="B52" s="154"/>
      <c r="C52" s="143"/>
      <c r="D52" s="14" t="s">
        <v>69</v>
      </c>
      <c r="E52" s="13">
        <v>0</v>
      </c>
      <c r="F52" s="13">
        <v>0</v>
      </c>
      <c r="G52" s="123"/>
      <c r="H52" s="123"/>
      <c r="I52" s="123"/>
      <c r="J52" s="123"/>
    </row>
    <row r="53" spans="1:10">
      <c r="A53" s="153" t="s">
        <v>70</v>
      </c>
      <c r="B53" s="160" t="s">
        <v>1</v>
      </c>
      <c r="C53" s="141" t="s">
        <v>25</v>
      </c>
      <c r="D53" s="20" t="s">
        <v>59</v>
      </c>
      <c r="E53" s="21">
        <f>E54+E55+E56+E57</f>
        <v>0</v>
      </c>
      <c r="F53" s="21">
        <f>F54+F55+F56+F57</f>
        <v>0</v>
      </c>
      <c r="G53" s="121" t="s">
        <v>12</v>
      </c>
      <c r="H53" s="117">
        <v>0</v>
      </c>
      <c r="I53" s="117">
        <v>0</v>
      </c>
      <c r="J53" s="124"/>
    </row>
    <row r="54" spans="1:10" ht="15.75" customHeight="1">
      <c r="A54" s="153"/>
      <c r="B54" s="161"/>
      <c r="C54" s="142"/>
      <c r="D54" s="14" t="s">
        <v>21</v>
      </c>
      <c r="E54" s="13">
        <v>0</v>
      </c>
      <c r="F54" s="13">
        <v>0</v>
      </c>
      <c r="G54" s="122"/>
      <c r="H54" s="119"/>
      <c r="I54" s="119"/>
      <c r="J54" s="125"/>
    </row>
    <row r="55" spans="1:10">
      <c r="A55" s="153"/>
      <c r="B55" s="161"/>
      <c r="C55" s="142"/>
      <c r="D55" s="14" t="s">
        <v>68</v>
      </c>
      <c r="E55" s="13">
        <v>0</v>
      </c>
      <c r="F55" s="13">
        <v>0</v>
      </c>
      <c r="G55" s="122"/>
      <c r="H55" s="119"/>
      <c r="I55" s="119"/>
      <c r="J55" s="125"/>
    </row>
    <row r="56" spans="1:10" ht="15.75" customHeight="1">
      <c r="A56" s="153"/>
      <c r="B56" s="161"/>
      <c r="C56" s="142"/>
      <c r="D56" s="14" t="s">
        <v>23</v>
      </c>
      <c r="E56" s="13">
        <v>0</v>
      </c>
      <c r="F56" s="13">
        <v>0</v>
      </c>
      <c r="G56" s="122"/>
      <c r="H56" s="119"/>
      <c r="I56" s="119"/>
      <c r="J56" s="125"/>
    </row>
    <row r="57" spans="1:10" ht="15.75" customHeight="1">
      <c r="A57" s="153"/>
      <c r="B57" s="162"/>
      <c r="C57" s="143"/>
      <c r="D57" s="14" t="s">
        <v>69</v>
      </c>
      <c r="E57" s="13">
        <v>0</v>
      </c>
      <c r="F57" s="13">
        <v>0</v>
      </c>
      <c r="G57" s="123"/>
      <c r="H57" s="118"/>
      <c r="I57" s="118"/>
      <c r="J57" s="126"/>
    </row>
    <row r="58" spans="1:10" ht="15.75" customHeight="1">
      <c r="A58" s="153" t="s">
        <v>71</v>
      </c>
      <c r="B58" s="177" t="s">
        <v>72</v>
      </c>
      <c r="C58" s="141" t="s">
        <v>25</v>
      </c>
      <c r="D58" s="20" t="s">
        <v>59</v>
      </c>
      <c r="E58" s="21">
        <f>E59+E60+E61+E62</f>
        <v>2203.6</v>
      </c>
      <c r="F58" s="21">
        <f>F59+F60+F61+F62</f>
        <v>2203.4499999999998</v>
      </c>
      <c r="G58" s="121" t="s">
        <v>173</v>
      </c>
      <c r="H58" s="117">
        <v>13</v>
      </c>
      <c r="I58" s="117" t="s">
        <v>0</v>
      </c>
      <c r="J58" s="117" t="s">
        <v>0</v>
      </c>
    </row>
    <row r="59" spans="1:10" ht="15.75" customHeight="1">
      <c r="A59" s="153"/>
      <c r="B59" s="177"/>
      <c r="C59" s="142"/>
      <c r="D59" s="14" t="s">
        <v>21</v>
      </c>
      <c r="E59" s="13">
        <f>E64+E69+E74+E79</f>
        <v>0</v>
      </c>
      <c r="F59" s="14">
        <v>0</v>
      </c>
      <c r="G59" s="122"/>
      <c r="H59" s="119"/>
      <c r="I59" s="119"/>
      <c r="J59" s="119"/>
    </row>
    <row r="60" spans="1:10" ht="15.75" customHeight="1">
      <c r="A60" s="153"/>
      <c r="B60" s="177"/>
      <c r="C60" s="142"/>
      <c r="D60" s="14" t="s">
        <v>68</v>
      </c>
      <c r="E60" s="13">
        <f t="shared" ref="E60:F62" si="9">E65+E70+E75+E80</f>
        <v>0</v>
      </c>
      <c r="F60" s="14">
        <v>0</v>
      </c>
      <c r="G60" s="122"/>
      <c r="H60" s="119"/>
      <c r="I60" s="119"/>
      <c r="J60" s="119"/>
    </row>
    <row r="61" spans="1:10" ht="15.75" customHeight="1">
      <c r="A61" s="153"/>
      <c r="B61" s="177"/>
      <c r="C61" s="142"/>
      <c r="D61" s="14" t="s">
        <v>23</v>
      </c>
      <c r="E61" s="13">
        <f>E66+E71+E76+E81</f>
        <v>2203.6</v>
      </c>
      <c r="F61" s="13">
        <f>F66+F71+F76+F81</f>
        <v>2203.4499999999998</v>
      </c>
      <c r="G61" s="122"/>
      <c r="H61" s="119"/>
      <c r="I61" s="119"/>
      <c r="J61" s="119"/>
    </row>
    <row r="62" spans="1:10" ht="15.75" customHeight="1">
      <c r="A62" s="153"/>
      <c r="B62" s="177"/>
      <c r="C62" s="143"/>
      <c r="D62" s="14" t="s">
        <v>69</v>
      </c>
      <c r="E62" s="13">
        <f t="shared" si="9"/>
        <v>0</v>
      </c>
      <c r="F62" s="13">
        <f t="shared" si="9"/>
        <v>0</v>
      </c>
      <c r="G62" s="122"/>
      <c r="H62" s="119"/>
      <c r="I62" s="118"/>
      <c r="J62" s="118"/>
    </row>
    <row r="63" spans="1:10" ht="15.75" customHeight="1">
      <c r="A63" s="153" t="s">
        <v>73</v>
      </c>
      <c r="B63" s="177" t="s">
        <v>72</v>
      </c>
      <c r="C63" s="141" t="s">
        <v>25</v>
      </c>
      <c r="D63" s="14" t="s">
        <v>59</v>
      </c>
      <c r="E63" s="13">
        <f>E64+E65+E66+E67</f>
        <v>1210.9000000000001</v>
      </c>
      <c r="F63" s="13">
        <f>F64+F65+F66+F67</f>
        <v>1210.8499999999999</v>
      </c>
      <c r="G63" s="122"/>
      <c r="H63" s="119"/>
      <c r="I63" s="117">
        <v>9</v>
      </c>
      <c r="J63" s="124"/>
    </row>
    <row r="64" spans="1:10" ht="15.75" customHeight="1">
      <c r="A64" s="153"/>
      <c r="B64" s="177"/>
      <c r="C64" s="142"/>
      <c r="D64" s="14" t="s">
        <v>21</v>
      </c>
      <c r="E64" s="13">
        <v>0</v>
      </c>
      <c r="F64" s="13">
        <v>0</v>
      </c>
      <c r="G64" s="122"/>
      <c r="H64" s="119"/>
      <c r="I64" s="119"/>
      <c r="J64" s="125"/>
    </row>
    <row r="65" spans="1:10" ht="15.75" customHeight="1">
      <c r="A65" s="153"/>
      <c r="B65" s="177"/>
      <c r="C65" s="142"/>
      <c r="D65" s="14" t="s">
        <v>68</v>
      </c>
      <c r="E65" s="13">
        <v>0</v>
      </c>
      <c r="F65" s="13">
        <v>0</v>
      </c>
      <c r="G65" s="122"/>
      <c r="H65" s="119"/>
      <c r="I65" s="119"/>
      <c r="J65" s="125"/>
    </row>
    <row r="66" spans="1:10" ht="15.75" customHeight="1">
      <c r="A66" s="153"/>
      <c r="B66" s="177"/>
      <c r="C66" s="142"/>
      <c r="D66" s="14" t="s">
        <v>23</v>
      </c>
      <c r="E66" s="13">
        <v>1210.9000000000001</v>
      </c>
      <c r="F66" s="13">
        <v>1210.8499999999999</v>
      </c>
      <c r="G66" s="122"/>
      <c r="H66" s="119"/>
      <c r="I66" s="119"/>
      <c r="J66" s="125"/>
    </row>
    <row r="67" spans="1:10" ht="15.75" customHeight="1">
      <c r="A67" s="153"/>
      <c r="B67" s="177"/>
      <c r="C67" s="143"/>
      <c r="D67" s="14" t="s">
        <v>69</v>
      </c>
      <c r="E67" s="13">
        <v>0</v>
      </c>
      <c r="F67" s="13">
        <v>0</v>
      </c>
      <c r="G67" s="122"/>
      <c r="H67" s="119"/>
      <c r="I67" s="118"/>
      <c r="J67" s="126"/>
    </row>
    <row r="68" spans="1:10" ht="15.75" customHeight="1">
      <c r="A68" s="153" t="s">
        <v>74</v>
      </c>
      <c r="B68" s="177" t="s">
        <v>72</v>
      </c>
      <c r="C68" s="141" t="s">
        <v>25</v>
      </c>
      <c r="D68" s="14" t="s">
        <v>59</v>
      </c>
      <c r="E68" s="13">
        <f>E69+E70+E71+E72</f>
        <v>742.8</v>
      </c>
      <c r="F68" s="13">
        <f>F69+F70+F71+F72</f>
        <v>742.7</v>
      </c>
      <c r="G68" s="122"/>
      <c r="H68" s="119"/>
      <c r="I68" s="117">
        <v>4</v>
      </c>
      <c r="J68" s="121" t="s">
        <v>304</v>
      </c>
    </row>
    <row r="69" spans="1:10" ht="15.75" customHeight="1">
      <c r="A69" s="153"/>
      <c r="B69" s="177"/>
      <c r="C69" s="142"/>
      <c r="D69" s="14" t="s">
        <v>21</v>
      </c>
      <c r="E69" s="13">
        <f>E74+E79</f>
        <v>0</v>
      </c>
      <c r="F69" s="13">
        <f>F74+F79</f>
        <v>0</v>
      </c>
      <c r="G69" s="122"/>
      <c r="H69" s="119"/>
      <c r="I69" s="119"/>
      <c r="J69" s="122"/>
    </row>
    <row r="70" spans="1:10" ht="15.75" customHeight="1">
      <c r="A70" s="153"/>
      <c r="B70" s="177"/>
      <c r="C70" s="142"/>
      <c r="D70" s="14" t="s">
        <v>68</v>
      </c>
      <c r="E70" s="13">
        <f t="shared" ref="E70:F70" si="10">E75+E80</f>
        <v>0</v>
      </c>
      <c r="F70" s="13">
        <f t="shared" si="10"/>
        <v>0</v>
      </c>
      <c r="G70" s="122"/>
      <c r="H70" s="119"/>
      <c r="I70" s="119"/>
      <c r="J70" s="122"/>
    </row>
    <row r="71" spans="1:10" ht="15.75" customHeight="1">
      <c r="A71" s="153"/>
      <c r="B71" s="177"/>
      <c r="C71" s="142"/>
      <c r="D71" s="14" t="s">
        <v>23</v>
      </c>
      <c r="E71" s="13">
        <v>742.8</v>
      </c>
      <c r="F71" s="13">
        <v>742.7</v>
      </c>
      <c r="G71" s="122"/>
      <c r="H71" s="119"/>
      <c r="I71" s="119"/>
      <c r="J71" s="122"/>
    </row>
    <row r="72" spans="1:10" ht="15.75" customHeight="1">
      <c r="A72" s="153"/>
      <c r="B72" s="177"/>
      <c r="C72" s="143"/>
      <c r="D72" s="14" t="s">
        <v>69</v>
      </c>
      <c r="E72" s="13">
        <v>0</v>
      </c>
      <c r="F72" s="13">
        <v>0</v>
      </c>
      <c r="G72" s="122"/>
      <c r="H72" s="119"/>
      <c r="I72" s="118"/>
      <c r="J72" s="122"/>
    </row>
    <row r="73" spans="1:10" ht="15.75" customHeight="1">
      <c r="A73" s="153" t="s">
        <v>75</v>
      </c>
      <c r="B73" s="177" t="s">
        <v>72</v>
      </c>
      <c r="C73" s="141" t="s">
        <v>25</v>
      </c>
      <c r="D73" s="14" t="s">
        <v>59</v>
      </c>
      <c r="E73" s="13">
        <f>E74+E75+E76+E77</f>
        <v>80.8</v>
      </c>
      <c r="F73" s="13">
        <f>F74+F75+F76+F77</f>
        <v>80.8</v>
      </c>
      <c r="G73" s="122"/>
      <c r="H73" s="119"/>
      <c r="I73" s="117">
        <v>10</v>
      </c>
      <c r="J73" s="122"/>
    </row>
    <row r="74" spans="1:10" ht="15.75" customHeight="1">
      <c r="A74" s="153"/>
      <c r="B74" s="177"/>
      <c r="C74" s="142"/>
      <c r="D74" s="14" t="s">
        <v>21</v>
      </c>
      <c r="E74" s="13">
        <v>0</v>
      </c>
      <c r="F74" s="13">
        <v>0</v>
      </c>
      <c r="G74" s="122"/>
      <c r="H74" s="119"/>
      <c r="I74" s="119"/>
      <c r="J74" s="122"/>
    </row>
    <row r="75" spans="1:10" ht="15.75" customHeight="1">
      <c r="A75" s="153"/>
      <c r="B75" s="177"/>
      <c r="C75" s="142"/>
      <c r="D75" s="14" t="s">
        <v>68</v>
      </c>
      <c r="E75" s="13">
        <v>0</v>
      </c>
      <c r="F75" s="13">
        <v>0</v>
      </c>
      <c r="G75" s="122"/>
      <c r="H75" s="119"/>
      <c r="I75" s="119"/>
      <c r="J75" s="122"/>
    </row>
    <row r="76" spans="1:10" ht="15.75" customHeight="1">
      <c r="A76" s="153"/>
      <c r="B76" s="177"/>
      <c r="C76" s="142"/>
      <c r="D76" s="14" t="s">
        <v>23</v>
      </c>
      <c r="E76" s="13">
        <v>80.8</v>
      </c>
      <c r="F76" s="29">
        <v>80.8</v>
      </c>
      <c r="G76" s="122"/>
      <c r="H76" s="119"/>
      <c r="I76" s="119"/>
      <c r="J76" s="122"/>
    </row>
    <row r="77" spans="1:10" ht="15.75" customHeight="1">
      <c r="A77" s="153"/>
      <c r="B77" s="177"/>
      <c r="C77" s="143"/>
      <c r="D77" s="14" t="s">
        <v>69</v>
      </c>
      <c r="E77" s="13">
        <v>0</v>
      </c>
      <c r="F77" s="29">
        <v>0</v>
      </c>
      <c r="G77" s="122"/>
      <c r="H77" s="119"/>
      <c r="I77" s="118"/>
      <c r="J77" s="122"/>
    </row>
    <row r="78" spans="1:10" ht="15.75" customHeight="1">
      <c r="A78" s="153" t="s">
        <v>76</v>
      </c>
      <c r="B78" s="177" t="s">
        <v>72</v>
      </c>
      <c r="C78" s="141" t="s">
        <v>25</v>
      </c>
      <c r="D78" s="14" t="s">
        <v>59</v>
      </c>
      <c r="E78" s="13">
        <f>E79+E80+E81+E82</f>
        <v>169.1</v>
      </c>
      <c r="F78" s="13">
        <f>F79+F80+F81+F82</f>
        <v>169.1</v>
      </c>
      <c r="G78" s="122"/>
      <c r="H78" s="119"/>
      <c r="I78" s="117">
        <v>8</v>
      </c>
      <c r="J78" s="122"/>
    </row>
    <row r="79" spans="1:10" ht="15.75" customHeight="1">
      <c r="A79" s="153"/>
      <c r="B79" s="177"/>
      <c r="C79" s="142"/>
      <c r="D79" s="14" t="s">
        <v>21</v>
      </c>
      <c r="E79" s="13">
        <v>0</v>
      </c>
      <c r="F79" s="29">
        <v>0</v>
      </c>
      <c r="G79" s="122"/>
      <c r="H79" s="119"/>
      <c r="I79" s="119"/>
      <c r="J79" s="122"/>
    </row>
    <row r="80" spans="1:10" ht="15.75" customHeight="1">
      <c r="A80" s="153"/>
      <c r="B80" s="177"/>
      <c r="C80" s="142"/>
      <c r="D80" s="14" t="s">
        <v>68</v>
      </c>
      <c r="E80" s="13">
        <v>0</v>
      </c>
      <c r="F80" s="29">
        <v>0</v>
      </c>
      <c r="G80" s="122"/>
      <c r="H80" s="119"/>
      <c r="I80" s="119"/>
      <c r="J80" s="122"/>
    </row>
    <row r="81" spans="1:10" ht="15.75" customHeight="1">
      <c r="A81" s="153"/>
      <c r="B81" s="177"/>
      <c r="C81" s="142"/>
      <c r="D81" s="14" t="s">
        <v>23</v>
      </c>
      <c r="E81" s="13">
        <v>169.1</v>
      </c>
      <c r="F81" s="13">
        <v>169.1</v>
      </c>
      <c r="G81" s="122"/>
      <c r="H81" s="119"/>
      <c r="I81" s="119"/>
      <c r="J81" s="122"/>
    </row>
    <row r="82" spans="1:10" ht="15.75" customHeight="1">
      <c r="A82" s="153"/>
      <c r="B82" s="177"/>
      <c r="C82" s="143"/>
      <c r="D82" s="14" t="s">
        <v>69</v>
      </c>
      <c r="E82" s="13">
        <v>0</v>
      </c>
      <c r="F82" s="29">
        <v>0</v>
      </c>
      <c r="G82" s="123"/>
      <c r="H82" s="118"/>
      <c r="I82" s="118"/>
      <c r="J82" s="123"/>
    </row>
    <row r="83" spans="1:10" ht="15.75" customHeight="1">
      <c r="A83" s="157" t="s">
        <v>77</v>
      </c>
      <c r="B83" s="177" t="s">
        <v>78</v>
      </c>
      <c r="C83" s="141" t="s">
        <v>25</v>
      </c>
      <c r="D83" s="20" t="s">
        <v>59</v>
      </c>
      <c r="E83" s="21">
        <f>E84+E85+E86+E87</f>
        <v>2724.6</v>
      </c>
      <c r="F83" s="21">
        <f>F84+F85+F86+F87</f>
        <v>2594.1</v>
      </c>
      <c r="G83" s="121" t="s">
        <v>173</v>
      </c>
      <c r="H83" s="121">
        <v>13</v>
      </c>
      <c r="I83" s="121">
        <v>13</v>
      </c>
      <c r="J83" s="121" t="s">
        <v>305</v>
      </c>
    </row>
    <row r="84" spans="1:10" ht="15.75" customHeight="1">
      <c r="A84" s="158"/>
      <c r="B84" s="177"/>
      <c r="C84" s="142"/>
      <c r="D84" s="14" t="s">
        <v>21</v>
      </c>
      <c r="E84" s="13">
        <v>0</v>
      </c>
      <c r="F84" s="13">
        <v>0</v>
      </c>
      <c r="G84" s="122"/>
      <c r="H84" s="122"/>
      <c r="I84" s="122"/>
      <c r="J84" s="122"/>
    </row>
    <row r="85" spans="1:10" ht="15.75" customHeight="1">
      <c r="A85" s="158"/>
      <c r="B85" s="177"/>
      <c r="C85" s="142"/>
      <c r="D85" s="14" t="s">
        <v>68</v>
      </c>
      <c r="E85" s="13">
        <v>0</v>
      </c>
      <c r="F85" s="13">
        <v>0</v>
      </c>
      <c r="G85" s="122"/>
      <c r="H85" s="122"/>
      <c r="I85" s="122"/>
      <c r="J85" s="122"/>
    </row>
    <row r="86" spans="1:10" ht="15.75" customHeight="1">
      <c r="A86" s="158"/>
      <c r="B86" s="177"/>
      <c r="C86" s="142"/>
      <c r="D86" s="14" t="s">
        <v>23</v>
      </c>
      <c r="E86" s="13">
        <v>2724.6</v>
      </c>
      <c r="F86" s="29">
        <v>2594.1</v>
      </c>
      <c r="G86" s="122"/>
      <c r="H86" s="122"/>
      <c r="I86" s="122"/>
      <c r="J86" s="122"/>
    </row>
    <row r="87" spans="1:10" ht="15.75" customHeight="1">
      <c r="A87" s="159"/>
      <c r="B87" s="177"/>
      <c r="C87" s="143"/>
      <c r="D87" s="14" t="s">
        <v>69</v>
      </c>
      <c r="E87" s="13">
        <v>0</v>
      </c>
      <c r="F87" s="14">
        <v>0</v>
      </c>
      <c r="G87" s="123"/>
      <c r="H87" s="123"/>
      <c r="I87" s="123"/>
      <c r="J87" s="123"/>
    </row>
    <row r="88" spans="1:10" ht="15.75" customHeight="1">
      <c r="A88" s="153" t="s">
        <v>79</v>
      </c>
      <c r="B88" s="154" t="s">
        <v>3</v>
      </c>
      <c r="C88" s="141" t="s">
        <v>25</v>
      </c>
      <c r="D88" s="20" t="s">
        <v>59</v>
      </c>
      <c r="E88" s="21">
        <f>E89+E90+E91+E92</f>
        <v>235877</v>
      </c>
      <c r="F88" s="21">
        <f>F89+F90+F91+F92</f>
        <v>234477.02000000002</v>
      </c>
      <c r="G88" s="121" t="s">
        <v>173</v>
      </c>
      <c r="H88" s="117">
        <v>19</v>
      </c>
      <c r="I88" s="117">
        <v>19</v>
      </c>
      <c r="J88" s="121"/>
    </row>
    <row r="89" spans="1:10" ht="15.75" customHeight="1">
      <c r="A89" s="153"/>
      <c r="B89" s="154"/>
      <c r="C89" s="142"/>
      <c r="D89" s="14" t="s">
        <v>21</v>
      </c>
      <c r="E89" s="13">
        <f>E94+E99</f>
        <v>191999.2</v>
      </c>
      <c r="F89" s="13">
        <f>F94+F99</f>
        <v>191999.2</v>
      </c>
      <c r="G89" s="122"/>
      <c r="H89" s="119"/>
      <c r="I89" s="119"/>
      <c r="J89" s="122"/>
    </row>
    <row r="90" spans="1:10" ht="15.75" customHeight="1">
      <c r="A90" s="153"/>
      <c r="B90" s="154"/>
      <c r="C90" s="142"/>
      <c r="D90" s="14" t="s">
        <v>68</v>
      </c>
      <c r="E90" s="13">
        <f t="shared" ref="E90:F92" si="11">E95+E100</f>
        <v>0</v>
      </c>
      <c r="F90" s="13">
        <f t="shared" si="11"/>
        <v>0</v>
      </c>
      <c r="G90" s="122"/>
      <c r="H90" s="119"/>
      <c r="I90" s="119"/>
      <c r="J90" s="122"/>
    </row>
    <row r="91" spans="1:10" ht="15.75" customHeight="1">
      <c r="A91" s="153"/>
      <c r="B91" s="154"/>
      <c r="C91" s="142"/>
      <c r="D91" s="14" t="s">
        <v>23</v>
      </c>
      <c r="E91" s="13">
        <f t="shared" si="11"/>
        <v>43877.8</v>
      </c>
      <c r="F91" s="13">
        <f t="shared" si="11"/>
        <v>42477.82</v>
      </c>
      <c r="G91" s="122"/>
      <c r="H91" s="119"/>
      <c r="I91" s="119"/>
      <c r="J91" s="122"/>
    </row>
    <row r="92" spans="1:10" ht="15.75" customHeight="1">
      <c r="A92" s="153"/>
      <c r="B92" s="154"/>
      <c r="C92" s="143"/>
      <c r="D92" s="14" t="s">
        <v>69</v>
      </c>
      <c r="E92" s="13">
        <f t="shared" si="11"/>
        <v>0</v>
      </c>
      <c r="F92" s="13">
        <f t="shared" si="11"/>
        <v>0</v>
      </c>
      <c r="G92" s="122"/>
      <c r="H92" s="119"/>
      <c r="I92" s="119"/>
      <c r="J92" s="122"/>
    </row>
    <row r="93" spans="1:10" ht="15.75" customHeight="1">
      <c r="A93" s="153" t="s">
        <v>80</v>
      </c>
      <c r="B93" s="154" t="s">
        <v>3</v>
      </c>
      <c r="C93" s="141" t="s">
        <v>25</v>
      </c>
      <c r="D93" s="14" t="s">
        <v>59</v>
      </c>
      <c r="E93" s="13">
        <f>E94+E95+E96+E97</f>
        <v>235245.5</v>
      </c>
      <c r="F93" s="13">
        <f>F94+F95+F96+F97</f>
        <v>233845.52000000002</v>
      </c>
      <c r="G93" s="122"/>
      <c r="H93" s="119"/>
      <c r="I93" s="119"/>
      <c r="J93" s="122"/>
    </row>
    <row r="94" spans="1:10" ht="15.75" customHeight="1">
      <c r="A94" s="153"/>
      <c r="B94" s="154"/>
      <c r="C94" s="142"/>
      <c r="D94" s="14" t="s">
        <v>21</v>
      </c>
      <c r="E94" s="13">
        <v>191367.7</v>
      </c>
      <c r="F94" s="13">
        <v>191367.7</v>
      </c>
      <c r="G94" s="122"/>
      <c r="H94" s="119"/>
      <c r="I94" s="119"/>
      <c r="J94" s="122"/>
    </row>
    <row r="95" spans="1:10" ht="15.75" customHeight="1">
      <c r="A95" s="153"/>
      <c r="B95" s="154"/>
      <c r="C95" s="142"/>
      <c r="D95" s="14" t="s">
        <v>68</v>
      </c>
      <c r="E95" s="13">
        <v>0</v>
      </c>
      <c r="F95" s="14">
        <v>0</v>
      </c>
      <c r="G95" s="122"/>
      <c r="H95" s="119"/>
      <c r="I95" s="119"/>
      <c r="J95" s="122"/>
    </row>
    <row r="96" spans="1:10" ht="15.75" customHeight="1">
      <c r="A96" s="153"/>
      <c r="B96" s="154"/>
      <c r="C96" s="142"/>
      <c r="D96" s="14" t="s">
        <v>23</v>
      </c>
      <c r="E96" s="13">
        <v>43877.8</v>
      </c>
      <c r="F96" s="29">
        <v>42477.82</v>
      </c>
      <c r="G96" s="122"/>
      <c r="H96" s="119"/>
      <c r="I96" s="119"/>
      <c r="J96" s="122"/>
    </row>
    <row r="97" spans="1:10" ht="15.75" customHeight="1">
      <c r="A97" s="153"/>
      <c r="B97" s="154"/>
      <c r="C97" s="143"/>
      <c r="D97" s="14" t="s">
        <v>69</v>
      </c>
      <c r="E97" s="13">
        <v>0</v>
      </c>
      <c r="F97" s="14">
        <v>0</v>
      </c>
      <c r="G97" s="122"/>
      <c r="H97" s="119"/>
      <c r="I97" s="119"/>
      <c r="J97" s="122"/>
    </row>
    <row r="98" spans="1:10" ht="15.75" customHeight="1">
      <c r="A98" s="178" t="s">
        <v>81</v>
      </c>
      <c r="B98" s="154" t="s">
        <v>3</v>
      </c>
      <c r="C98" s="141" t="s">
        <v>25</v>
      </c>
      <c r="D98" s="14" t="s">
        <v>59</v>
      </c>
      <c r="E98" s="13">
        <f>E99+E100+E101+E102</f>
        <v>631.5</v>
      </c>
      <c r="F98" s="13">
        <f>F99+F100+F101+F102</f>
        <v>631.5</v>
      </c>
      <c r="G98" s="122"/>
      <c r="H98" s="119"/>
      <c r="I98" s="119"/>
      <c r="J98" s="122"/>
    </row>
    <row r="99" spans="1:10" ht="15.75" customHeight="1">
      <c r="A99" s="178"/>
      <c r="B99" s="154"/>
      <c r="C99" s="142"/>
      <c r="D99" s="14" t="s">
        <v>21</v>
      </c>
      <c r="E99" s="13">
        <v>631.5</v>
      </c>
      <c r="F99" s="14">
        <v>631.5</v>
      </c>
      <c r="G99" s="122"/>
      <c r="H99" s="119"/>
      <c r="I99" s="119"/>
      <c r="J99" s="122"/>
    </row>
    <row r="100" spans="1:10" ht="15.75" customHeight="1">
      <c r="A100" s="178"/>
      <c r="B100" s="154"/>
      <c r="C100" s="142"/>
      <c r="D100" s="14" t="s">
        <v>68</v>
      </c>
      <c r="E100" s="13">
        <v>0</v>
      </c>
      <c r="F100" s="13">
        <v>0</v>
      </c>
      <c r="G100" s="122"/>
      <c r="H100" s="119"/>
      <c r="I100" s="119"/>
      <c r="J100" s="122"/>
    </row>
    <row r="101" spans="1:10" ht="15.75" customHeight="1">
      <c r="A101" s="178"/>
      <c r="B101" s="154"/>
      <c r="C101" s="142"/>
      <c r="D101" s="14" t="s">
        <v>23</v>
      </c>
      <c r="E101" s="13">
        <v>0</v>
      </c>
      <c r="F101" s="13">
        <v>0</v>
      </c>
      <c r="G101" s="122"/>
      <c r="H101" s="119"/>
      <c r="I101" s="119"/>
      <c r="J101" s="122"/>
    </row>
    <row r="102" spans="1:10" ht="15.75" customHeight="1">
      <c r="A102" s="178"/>
      <c r="B102" s="154"/>
      <c r="C102" s="143"/>
      <c r="D102" s="14" t="s">
        <v>69</v>
      </c>
      <c r="E102" s="13">
        <v>0</v>
      </c>
      <c r="F102" s="13">
        <v>0</v>
      </c>
      <c r="G102" s="123"/>
      <c r="H102" s="118"/>
      <c r="I102" s="118"/>
      <c r="J102" s="123"/>
    </row>
    <row r="103" spans="1:10" ht="15.75" customHeight="1">
      <c r="A103" s="153" t="s">
        <v>82</v>
      </c>
      <c r="B103" s="154" t="s">
        <v>3</v>
      </c>
      <c r="C103" s="141" t="s">
        <v>25</v>
      </c>
      <c r="D103" s="20" t="s">
        <v>59</v>
      </c>
      <c r="E103" s="21">
        <f>E104+E105+E106+E107</f>
        <v>0</v>
      </c>
      <c r="F103" s="21">
        <f>F104+F105+F106+F107</f>
        <v>0</v>
      </c>
      <c r="G103" s="121" t="s">
        <v>174</v>
      </c>
      <c r="H103" s="121">
        <v>0</v>
      </c>
      <c r="I103" s="121">
        <v>0</v>
      </c>
      <c r="J103" s="121"/>
    </row>
    <row r="104" spans="1:10" ht="15.75" customHeight="1">
      <c r="A104" s="153"/>
      <c r="B104" s="154"/>
      <c r="C104" s="142"/>
      <c r="D104" s="14" t="s">
        <v>21</v>
      </c>
      <c r="E104" s="13">
        <v>0</v>
      </c>
      <c r="F104" s="13">
        <v>0</v>
      </c>
      <c r="G104" s="122"/>
      <c r="H104" s="122"/>
      <c r="I104" s="122"/>
      <c r="J104" s="122"/>
    </row>
    <row r="105" spans="1:10" ht="15.75" customHeight="1">
      <c r="A105" s="153"/>
      <c r="B105" s="154"/>
      <c r="C105" s="142"/>
      <c r="D105" s="14" t="s">
        <v>68</v>
      </c>
      <c r="E105" s="13">
        <v>0</v>
      </c>
      <c r="F105" s="13">
        <v>0</v>
      </c>
      <c r="G105" s="122"/>
      <c r="H105" s="122"/>
      <c r="I105" s="122"/>
      <c r="J105" s="122"/>
    </row>
    <row r="106" spans="1:10" ht="15.75" customHeight="1">
      <c r="A106" s="153"/>
      <c r="B106" s="154"/>
      <c r="C106" s="142"/>
      <c r="D106" s="14" t="s">
        <v>23</v>
      </c>
      <c r="E106" s="13">
        <v>0</v>
      </c>
      <c r="F106" s="13">
        <v>0</v>
      </c>
      <c r="G106" s="122"/>
      <c r="H106" s="122"/>
      <c r="I106" s="122"/>
      <c r="J106" s="122"/>
    </row>
    <row r="107" spans="1:10" ht="15.75" customHeight="1">
      <c r="A107" s="153"/>
      <c r="B107" s="154"/>
      <c r="C107" s="143"/>
      <c r="D107" s="14" t="s">
        <v>69</v>
      </c>
      <c r="E107" s="13">
        <v>0</v>
      </c>
      <c r="F107" s="13">
        <v>0</v>
      </c>
      <c r="G107" s="123"/>
      <c r="H107" s="123"/>
      <c r="I107" s="123"/>
      <c r="J107" s="123"/>
    </row>
    <row r="108" spans="1:10" ht="15.75" customHeight="1">
      <c r="A108" s="153" t="s">
        <v>83</v>
      </c>
      <c r="B108" s="154" t="s">
        <v>84</v>
      </c>
      <c r="C108" s="141" t="s">
        <v>25</v>
      </c>
      <c r="D108" s="20" t="s">
        <v>59</v>
      </c>
      <c r="E108" s="21">
        <f>E109+E110+E111+E112</f>
        <v>781.5</v>
      </c>
      <c r="F108" s="21">
        <f>F109+F110+F111+F112</f>
        <v>679.65</v>
      </c>
      <c r="G108" s="121" t="s">
        <v>2</v>
      </c>
      <c r="H108" s="121">
        <v>13</v>
      </c>
      <c r="I108" s="121">
        <v>13</v>
      </c>
      <c r="J108" s="121" t="s">
        <v>306</v>
      </c>
    </row>
    <row r="109" spans="1:10" ht="15.75" customHeight="1">
      <c r="A109" s="153"/>
      <c r="B109" s="154"/>
      <c r="C109" s="142"/>
      <c r="D109" s="14" t="s">
        <v>21</v>
      </c>
      <c r="E109" s="13">
        <f>E114+E119</f>
        <v>0</v>
      </c>
      <c r="F109" s="13">
        <f>F114+F119</f>
        <v>0</v>
      </c>
      <c r="G109" s="122"/>
      <c r="H109" s="122"/>
      <c r="I109" s="122"/>
      <c r="J109" s="122"/>
    </row>
    <row r="110" spans="1:10" ht="15.75" customHeight="1">
      <c r="A110" s="153"/>
      <c r="B110" s="154"/>
      <c r="C110" s="142"/>
      <c r="D110" s="14" t="s">
        <v>68</v>
      </c>
      <c r="E110" s="13">
        <f>E115+E120</f>
        <v>0</v>
      </c>
      <c r="F110" s="13">
        <f t="shared" ref="E110:F112" si="12">F115+F120</f>
        <v>0</v>
      </c>
      <c r="G110" s="122"/>
      <c r="H110" s="122"/>
      <c r="I110" s="122"/>
      <c r="J110" s="122"/>
    </row>
    <row r="111" spans="1:10" ht="15.75" customHeight="1">
      <c r="A111" s="153"/>
      <c r="B111" s="154"/>
      <c r="C111" s="142"/>
      <c r="D111" s="14" t="s">
        <v>23</v>
      </c>
      <c r="E111" s="13">
        <f>E116+E121</f>
        <v>781.5</v>
      </c>
      <c r="F111" s="13">
        <f>F116+F121</f>
        <v>679.65</v>
      </c>
      <c r="G111" s="122"/>
      <c r="H111" s="122"/>
      <c r="I111" s="122"/>
      <c r="J111" s="122"/>
    </row>
    <row r="112" spans="1:10" ht="15.75" customHeight="1">
      <c r="A112" s="153"/>
      <c r="B112" s="154"/>
      <c r="C112" s="143"/>
      <c r="D112" s="14" t="s">
        <v>69</v>
      </c>
      <c r="E112" s="13">
        <f t="shared" si="12"/>
        <v>0</v>
      </c>
      <c r="F112" s="14">
        <v>0</v>
      </c>
      <c r="G112" s="122"/>
      <c r="H112" s="122"/>
      <c r="I112" s="122"/>
      <c r="J112" s="122"/>
    </row>
    <row r="113" spans="1:10" ht="15.75" customHeight="1">
      <c r="A113" s="153" t="s">
        <v>85</v>
      </c>
      <c r="B113" s="154" t="s">
        <v>4</v>
      </c>
      <c r="C113" s="141" t="s">
        <v>25</v>
      </c>
      <c r="D113" s="14" t="s">
        <v>59</v>
      </c>
      <c r="E113" s="13">
        <f>E114+E115+E116+E117</f>
        <v>308</v>
      </c>
      <c r="F113" s="13">
        <f>F114+F115+F116+F117</f>
        <v>270.44</v>
      </c>
      <c r="G113" s="122"/>
      <c r="H113" s="122"/>
      <c r="I113" s="122"/>
      <c r="J113" s="122"/>
    </row>
    <row r="114" spans="1:10" ht="15.75" customHeight="1">
      <c r="A114" s="153"/>
      <c r="B114" s="154"/>
      <c r="C114" s="142"/>
      <c r="D114" s="14" t="s">
        <v>21</v>
      </c>
      <c r="E114" s="13">
        <v>0</v>
      </c>
      <c r="F114" s="13">
        <v>0</v>
      </c>
      <c r="G114" s="122"/>
      <c r="H114" s="122"/>
      <c r="I114" s="122"/>
      <c r="J114" s="122"/>
    </row>
    <row r="115" spans="1:10" ht="15.75" customHeight="1">
      <c r="A115" s="153"/>
      <c r="B115" s="154"/>
      <c r="C115" s="142"/>
      <c r="D115" s="14" t="s">
        <v>68</v>
      </c>
      <c r="E115" s="13">
        <v>0</v>
      </c>
      <c r="F115" s="13">
        <v>0</v>
      </c>
      <c r="G115" s="122"/>
      <c r="H115" s="122"/>
      <c r="I115" s="122"/>
      <c r="J115" s="122"/>
    </row>
    <row r="116" spans="1:10" ht="15.75" customHeight="1">
      <c r="A116" s="153"/>
      <c r="B116" s="154"/>
      <c r="C116" s="142"/>
      <c r="D116" s="14" t="s">
        <v>23</v>
      </c>
      <c r="E116" s="13">
        <v>308</v>
      </c>
      <c r="F116" s="29">
        <v>270.44</v>
      </c>
      <c r="G116" s="122"/>
      <c r="H116" s="122"/>
      <c r="I116" s="122"/>
      <c r="J116" s="122"/>
    </row>
    <row r="117" spans="1:10" ht="15.75" customHeight="1">
      <c r="A117" s="153"/>
      <c r="B117" s="154"/>
      <c r="C117" s="143"/>
      <c r="D117" s="14" t="s">
        <v>69</v>
      </c>
      <c r="E117" s="13">
        <v>0</v>
      </c>
      <c r="F117" s="14">
        <v>0</v>
      </c>
      <c r="G117" s="122"/>
      <c r="H117" s="122"/>
      <c r="I117" s="122"/>
      <c r="J117" s="122"/>
    </row>
    <row r="118" spans="1:10" ht="15.75" customHeight="1">
      <c r="A118" s="178" t="s">
        <v>86</v>
      </c>
      <c r="B118" s="154" t="s">
        <v>4</v>
      </c>
      <c r="C118" s="141" t="s">
        <v>25</v>
      </c>
      <c r="D118" s="14" t="s">
        <v>59</v>
      </c>
      <c r="E118" s="13">
        <f>E119+E120+E121+E122</f>
        <v>473.5</v>
      </c>
      <c r="F118" s="13">
        <f>F119+F120+F121+F122</f>
        <v>409.21</v>
      </c>
      <c r="G118" s="122"/>
      <c r="H118" s="122"/>
      <c r="I118" s="122"/>
      <c r="J118" s="122"/>
    </row>
    <row r="119" spans="1:10" ht="15.75" customHeight="1">
      <c r="A119" s="178"/>
      <c r="B119" s="154"/>
      <c r="C119" s="142"/>
      <c r="D119" s="14" t="s">
        <v>21</v>
      </c>
      <c r="E119" s="13">
        <v>0</v>
      </c>
      <c r="F119" s="13">
        <v>0</v>
      </c>
      <c r="G119" s="122"/>
      <c r="H119" s="122"/>
      <c r="I119" s="122"/>
      <c r="J119" s="122"/>
    </row>
    <row r="120" spans="1:10" ht="15.75" customHeight="1">
      <c r="A120" s="178"/>
      <c r="B120" s="154"/>
      <c r="C120" s="142"/>
      <c r="D120" s="14" t="s">
        <v>68</v>
      </c>
      <c r="E120" s="13">
        <v>0</v>
      </c>
      <c r="F120" s="13">
        <v>0</v>
      </c>
      <c r="G120" s="122"/>
      <c r="H120" s="122"/>
      <c r="I120" s="122"/>
      <c r="J120" s="122"/>
    </row>
    <row r="121" spans="1:10" ht="15.75" customHeight="1">
      <c r="A121" s="178"/>
      <c r="B121" s="154"/>
      <c r="C121" s="142"/>
      <c r="D121" s="14" t="s">
        <v>23</v>
      </c>
      <c r="E121" s="13">
        <v>473.5</v>
      </c>
      <c r="F121" s="13">
        <v>409.21</v>
      </c>
      <c r="G121" s="122"/>
      <c r="H121" s="122"/>
      <c r="I121" s="122"/>
      <c r="J121" s="122"/>
    </row>
    <row r="122" spans="1:10" ht="15.75" customHeight="1">
      <c r="A122" s="178"/>
      <c r="B122" s="154"/>
      <c r="C122" s="143"/>
      <c r="D122" s="14" t="s">
        <v>69</v>
      </c>
      <c r="E122" s="13">
        <v>0</v>
      </c>
      <c r="F122" s="13">
        <v>0</v>
      </c>
      <c r="G122" s="123"/>
      <c r="H122" s="123"/>
      <c r="I122" s="123"/>
      <c r="J122" s="123"/>
    </row>
    <row r="123" spans="1:10" ht="15.75" customHeight="1">
      <c r="A123" s="157" t="s">
        <v>87</v>
      </c>
      <c r="B123" s="177" t="s">
        <v>4</v>
      </c>
      <c r="C123" s="141" t="s">
        <v>25</v>
      </c>
      <c r="D123" s="20" t="s">
        <v>59</v>
      </c>
      <c r="E123" s="21">
        <f>E124+E125+E126+E127</f>
        <v>0</v>
      </c>
      <c r="F123" s="21">
        <f>F124+F125+F126+F127</f>
        <v>0</v>
      </c>
      <c r="G123" s="121" t="s">
        <v>5</v>
      </c>
      <c r="H123" s="121">
        <v>0</v>
      </c>
      <c r="I123" s="121">
        <v>0</v>
      </c>
      <c r="J123" s="121"/>
    </row>
    <row r="124" spans="1:10" ht="15.75" customHeight="1">
      <c r="A124" s="158"/>
      <c r="B124" s="177"/>
      <c r="C124" s="142"/>
      <c r="D124" s="14" t="s">
        <v>21</v>
      </c>
      <c r="E124" s="13">
        <v>0</v>
      </c>
      <c r="F124" s="13">
        <v>0</v>
      </c>
      <c r="G124" s="122"/>
      <c r="H124" s="122"/>
      <c r="I124" s="122"/>
      <c r="J124" s="122"/>
    </row>
    <row r="125" spans="1:10" ht="15.75" customHeight="1">
      <c r="A125" s="158"/>
      <c r="B125" s="177"/>
      <c r="C125" s="142"/>
      <c r="D125" s="14" t="s">
        <v>68</v>
      </c>
      <c r="E125" s="13">
        <v>0</v>
      </c>
      <c r="F125" s="13">
        <v>0</v>
      </c>
      <c r="G125" s="122"/>
      <c r="H125" s="122"/>
      <c r="I125" s="122"/>
      <c r="J125" s="122"/>
    </row>
    <row r="126" spans="1:10" ht="15.75" customHeight="1">
      <c r="A126" s="158"/>
      <c r="B126" s="177"/>
      <c r="C126" s="142"/>
      <c r="D126" s="14" t="s">
        <v>23</v>
      </c>
      <c r="E126" s="13">
        <v>0</v>
      </c>
      <c r="F126" s="13">
        <v>0</v>
      </c>
      <c r="G126" s="122"/>
      <c r="H126" s="122"/>
      <c r="I126" s="122"/>
      <c r="J126" s="122"/>
    </row>
    <row r="127" spans="1:10" ht="15.75" customHeight="1">
      <c r="A127" s="159"/>
      <c r="B127" s="177"/>
      <c r="C127" s="143"/>
      <c r="D127" s="14" t="s">
        <v>69</v>
      </c>
      <c r="E127" s="13">
        <v>0</v>
      </c>
      <c r="F127" s="13">
        <v>0</v>
      </c>
      <c r="G127" s="123"/>
      <c r="H127" s="123"/>
      <c r="I127" s="123"/>
      <c r="J127" s="123"/>
    </row>
    <row r="128" spans="1:10" ht="15.75" customHeight="1">
      <c r="A128" s="153" t="s">
        <v>88</v>
      </c>
      <c r="B128" s="177" t="s">
        <v>89</v>
      </c>
      <c r="C128" s="141" t="s">
        <v>25</v>
      </c>
      <c r="D128" s="20" t="s">
        <v>59</v>
      </c>
      <c r="E128" s="21">
        <f>E129+E130+E131+E132</f>
        <v>0</v>
      </c>
      <c r="F128" s="21">
        <f>F129+F130+F131+F132</f>
        <v>0</v>
      </c>
      <c r="G128" s="121" t="s">
        <v>2</v>
      </c>
      <c r="H128" s="121">
        <v>0</v>
      </c>
      <c r="I128" s="121">
        <v>0</v>
      </c>
      <c r="J128" s="121" t="s">
        <v>205</v>
      </c>
    </row>
    <row r="129" spans="1:10" ht="15.75" customHeight="1">
      <c r="A129" s="153"/>
      <c r="B129" s="177"/>
      <c r="C129" s="142"/>
      <c r="D129" s="14" t="s">
        <v>21</v>
      </c>
      <c r="E129" s="13">
        <v>0</v>
      </c>
      <c r="F129" s="13">
        <v>0</v>
      </c>
      <c r="G129" s="122"/>
      <c r="H129" s="122"/>
      <c r="I129" s="122"/>
      <c r="J129" s="122"/>
    </row>
    <row r="130" spans="1:10" ht="15.75" customHeight="1">
      <c r="A130" s="153"/>
      <c r="B130" s="177"/>
      <c r="C130" s="142"/>
      <c r="D130" s="14" t="s">
        <v>68</v>
      </c>
      <c r="E130" s="13">
        <v>0</v>
      </c>
      <c r="F130" s="13">
        <v>0</v>
      </c>
      <c r="G130" s="122"/>
      <c r="H130" s="122"/>
      <c r="I130" s="122"/>
      <c r="J130" s="122"/>
    </row>
    <row r="131" spans="1:10" ht="15.75" customHeight="1">
      <c r="A131" s="153"/>
      <c r="B131" s="177"/>
      <c r="C131" s="142"/>
      <c r="D131" s="14" t="s">
        <v>23</v>
      </c>
      <c r="E131" s="13">
        <v>0</v>
      </c>
      <c r="F131" s="13">
        <v>0</v>
      </c>
      <c r="G131" s="122"/>
      <c r="H131" s="122"/>
      <c r="I131" s="122"/>
      <c r="J131" s="122"/>
    </row>
    <row r="132" spans="1:10" ht="15.75" customHeight="1">
      <c r="A132" s="153"/>
      <c r="B132" s="177"/>
      <c r="C132" s="143"/>
      <c r="D132" s="14" t="s">
        <v>69</v>
      </c>
      <c r="E132" s="13">
        <v>0</v>
      </c>
      <c r="F132" s="13">
        <v>0</v>
      </c>
      <c r="G132" s="123"/>
      <c r="H132" s="123"/>
      <c r="I132" s="123"/>
      <c r="J132" s="123"/>
    </row>
    <row r="133" spans="1:10" ht="15.75">
      <c r="A133" s="155" t="s">
        <v>90</v>
      </c>
      <c r="B133" s="175" t="s">
        <v>91</v>
      </c>
      <c r="C133" s="147" t="s">
        <v>25</v>
      </c>
      <c r="D133" s="19" t="s">
        <v>59</v>
      </c>
      <c r="E133" s="12">
        <f>E134+E135+E136+E137</f>
        <v>392016.76</v>
      </c>
      <c r="F133" s="12">
        <f>F134+F135+F136+F137</f>
        <v>389552.37999999995</v>
      </c>
      <c r="G133" s="117" t="s">
        <v>0</v>
      </c>
      <c r="H133" s="117" t="s">
        <v>0</v>
      </c>
      <c r="I133" s="117" t="s">
        <v>0</v>
      </c>
      <c r="J133" s="117" t="s">
        <v>0</v>
      </c>
    </row>
    <row r="134" spans="1:10" ht="45">
      <c r="A134" s="155"/>
      <c r="B134" s="175"/>
      <c r="C134" s="148"/>
      <c r="D134" s="1" t="s">
        <v>55</v>
      </c>
      <c r="E134" s="13">
        <f>E139+E154+E149</f>
        <v>334609.3</v>
      </c>
      <c r="F134" s="13">
        <f>F139+F154+F149+0.1</f>
        <v>334542.88999999996</v>
      </c>
      <c r="G134" s="119"/>
      <c r="H134" s="119"/>
      <c r="I134" s="119"/>
      <c r="J134" s="119"/>
    </row>
    <row r="135" spans="1:10" ht="45.75" customHeight="1">
      <c r="A135" s="155"/>
      <c r="B135" s="175"/>
      <c r="C135" s="148"/>
      <c r="D135" s="1" t="s">
        <v>56</v>
      </c>
      <c r="E135" s="13">
        <f>E140+E155</f>
        <v>0</v>
      </c>
      <c r="F135" s="13">
        <f>F140+F155</f>
        <v>0</v>
      </c>
      <c r="G135" s="119"/>
      <c r="H135" s="119"/>
      <c r="I135" s="119"/>
      <c r="J135" s="119"/>
    </row>
    <row r="136" spans="1:10" ht="45">
      <c r="A136" s="155"/>
      <c r="B136" s="175"/>
      <c r="C136" s="148"/>
      <c r="D136" s="1" t="s">
        <v>57</v>
      </c>
      <c r="E136" s="13">
        <f>E141+E156+E146+E151+0.05</f>
        <v>57407.46</v>
      </c>
      <c r="F136" s="13">
        <f>F141+F156+F146+F151</f>
        <v>55009.49</v>
      </c>
      <c r="G136" s="119"/>
      <c r="H136" s="119"/>
      <c r="I136" s="119"/>
      <c r="J136" s="119"/>
    </row>
    <row r="137" spans="1:10" ht="15.75" customHeight="1">
      <c r="A137" s="155"/>
      <c r="B137" s="175"/>
      <c r="C137" s="149"/>
      <c r="D137" s="14" t="s">
        <v>58</v>
      </c>
      <c r="E137" s="13">
        <f>E142+E157</f>
        <v>0</v>
      </c>
      <c r="F137" s="13">
        <f>F142+F157</f>
        <v>0</v>
      </c>
      <c r="G137" s="118"/>
      <c r="H137" s="118"/>
      <c r="I137" s="118"/>
      <c r="J137" s="118"/>
    </row>
    <row r="138" spans="1:10">
      <c r="A138" s="155"/>
      <c r="B138" s="171" t="s">
        <v>10</v>
      </c>
      <c r="C138" s="144" t="s">
        <v>25</v>
      </c>
      <c r="D138" s="14" t="s">
        <v>59</v>
      </c>
      <c r="E138" s="16">
        <f t="shared" ref="E138:F138" si="13">E139+E140+E141+E142</f>
        <v>387327.95</v>
      </c>
      <c r="F138" s="16">
        <f t="shared" si="13"/>
        <v>384883.62</v>
      </c>
      <c r="G138" s="117" t="s">
        <v>0</v>
      </c>
      <c r="H138" s="117" t="s">
        <v>0</v>
      </c>
      <c r="I138" s="117" t="s">
        <v>0</v>
      </c>
      <c r="J138" s="117" t="s">
        <v>0</v>
      </c>
    </row>
    <row r="139" spans="1:10" ht="45">
      <c r="A139" s="155"/>
      <c r="B139" s="171"/>
      <c r="C139" s="145"/>
      <c r="D139" s="1" t="s">
        <v>55</v>
      </c>
      <c r="E139" s="13">
        <f>E164+E278+E291+E317+E339</f>
        <v>332325.5</v>
      </c>
      <c r="F139" s="13">
        <f>F164+F278+F291+F317+F339</f>
        <v>332258.99</v>
      </c>
      <c r="G139" s="119"/>
      <c r="H139" s="119"/>
      <c r="I139" s="119"/>
      <c r="J139" s="119"/>
    </row>
    <row r="140" spans="1:10" ht="45" customHeight="1">
      <c r="A140" s="155"/>
      <c r="B140" s="171"/>
      <c r="C140" s="145"/>
      <c r="D140" s="1" t="s">
        <v>56</v>
      </c>
      <c r="E140" s="13">
        <f>E165</f>
        <v>0</v>
      </c>
      <c r="F140" s="13">
        <f>F165</f>
        <v>0</v>
      </c>
      <c r="G140" s="119"/>
      <c r="H140" s="119"/>
      <c r="I140" s="119"/>
      <c r="J140" s="119"/>
    </row>
    <row r="141" spans="1:10" ht="45">
      <c r="A141" s="155"/>
      <c r="B141" s="171"/>
      <c r="C141" s="145"/>
      <c r="D141" s="1" t="s">
        <v>57</v>
      </c>
      <c r="E141" s="13">
        <f>E166+E277+E290+E316+E338+E357</f>
        <v>55002.45</v>
      </c>
      <c r="F141" s="13">
        <f>F166+F277+F290+F316+F338+F357</f>
        <v>52624.63</v>
      </c>
      <c r="G141" s="119"/>
      <c r="H141" s="119"/>
      <c r="I141" s="119"/>
      <c r="J141" s="119"/>
    </row>
    <row r="142" spans="1:10" ht="15.75" customHeight="1">
      <c r="A142" s="155"/>
      <c r="B142" s="171"/>
      <c r="C142" s="146"/>
      <c r="D142" s="14" t="s">
        <v>58</v>
      </c>
      <c r="E142" s="13"/>
      <c r="F142" s="13"/>
      <c r="G142" s="118"/>
      <c r="H142" s="118"/>
      <c r="I142" s="118"/>
      <c r="J142" s="118"/>
    </row>
    <row r="143" spans="1:10">
      <c r="A143" s="155"/>
      <c r="B143" s="171" t="s">
        <v>63</v>
      </c>
      <c r="C143" s="144" t="s">
        <v>25</v>
      </c>
      <c r="D143" s="14" t="s">
        <v>59</v>
      </c>
      <c r="E143" s="16">
        <f t="shared" ref="E143:F143" si="14">E144+E145+E146+E147</f>
        <v>992.46</v>
      </c>
      <c r="F143" s="16">
        <f t="shared" si="14"/>
        <v>992.46</v>
      </c>
      <c r="G143" s="117" t="s">
        <v>0</v>
      </c>
      <c r="H143" s="117" t="s">
        <v>0</v>
      </c>
      <c r="I143" s="117" t="s">
        <v>0</v>
      </c>
      <c r="J143" s="117" t="s">
        <v>0</v>
      </c>
    </row>
    <row r="144" spans="1:10" ht="45">
      <c r="A144" s="155"/>
      <c r="B144" s="171"/>
      <c r="C144" s="145"/>
      <c r="D144" s="1" t="s">
        <v>55</v>
      </c>
      <c r="E144" s="13">
        <v>0</v>
      </c>
      <c r="F144" s="13">
        <v>0</v>
      </c>
      <c r="G144" s="119"/>
      <c r="H144" s="119"/>
      <c r="I144" s="119"/>
      <c r="J144" s="119"/>
    </row>
    <row r="145" spans="1:10" ht="45" customHeight="1">
      <c r="A145" s="155"/>
      <c r="B145" s="171"/>
      <c r="C145" s="145"/>
      <c r="D145" s="1" t="s">
        <v>56</v>
      </c>
      <c r="E145" s="13">
        <f>E170</f>
        <v>0</v>
      </c>
      <c r="F145" s="13">
        <f>F170</f>
        <v>0</v>
      </c>
      <c r="G145" s="119"/>
      <c r="H145" s="119"/>
      <c r="I145" s="119"/>
      <c r="J145" s="119"/>
    </row>
    <row r="146" spans="1:10" ht="45">
      <c r="A146" s="155"/>
      <c r="B146" s="171"/>
      <c r="C146" s="145"/>
      <c r="D146" s="1" t="s">
        <v>57</v>
      </c>
      <c r="E146" s="13">
        <f>E358</f>
        <v>992.46</v>
      </c>
      <c r="F146" s="13">
        <f>F358</f>
        <v>992.46</v>
      </c>
      <c r="G146" s="119"/>
      <c r="H146" s="119"/>
      <c r="I146" s="119"/>
      <c r="J146" s="119"/>
    </row>
    <row r="147" spans="1:10" ht="15.75" customHeight="1">
      <c r="A147" s="155"/>
      <c r="B147" s="171"/>
      <c r="C147" s="146"/>
      <c r="D147" s="14" t="s">
        <v>58</v>
      </c>
      <c r="E147" s="13"/>
      <c r="F147" s="13"/>
      <c r="G147" s="118"/>
      <c r="H147" s="118"/>
      <c r="I147" s="118"/>
      <c r="J147" s="118"/>
    </row>
    <row r="148" spans="1:10">
      <c r="A148" s="155"/>
      <c r="B148" s="171" t="s">
        <v>72</v>
      </c>
      <c r="C148" s="144" t="s">
        <v>25</v>
      </c>
      <c r="D148" s="14" t="s">
        <v>59</v>
      </c>
      <c r="E148" s="16">
        <f t="shared" ref="E148:F148" si="15">E149+E150+E151+E152</f>
        <v>3696.3</v>
      </c>
      <c r="F148" s="16">
        <f t="shared" si="15"/>
        <v>3676.2000000000003</v>
      </c>
      <c r="G148" s="117" t="s">
        <v>0</v>
      </c>
      <c r="H148" s="117" t="s">
        <v>0</v>
      </c>
      <c r="I148" s="117" t="s">
        <v>0</v>
      </c>
      <c r="J148" s="117" t="s">
        <v>0</v>
      </c>
    </row>
    <row r="149" spans="1:10" ht="45">
      <c r="A149" s="155"/>
      <c r="B149" s="171"/>
      <c r="C149" s="145"/>
      <c r="D149" s="1" t="s">
        <v>55</v>
      </c>
      <c r="E149" s="13">
        <f>E320</f>
        <v>2283.8000000000002</v>
      </c>
      <c r="F149" s="13">
        <f>F320</f>
        <v>2283.8000000000002</v>
      </c>
      <c r="G149" s="119"/>
      <c r="H149" s="119"/>
      <c r="I149" s="119"/>
      <c r="J149" s="119"/>
    </row>
    <row r="150" spans="1:10" ht="45" customHeight="1">
      <c r="A150" s="155"/>
      <c r="B150" s="171"/>
      <c r="C150" s="145"/>
      <c r="D150" s="1" t="s">
        <v>56</v>
      </c>
      <c r="E150" s="13">
        <f t="shared" ref="E150:F150" si="16">E165</f>
        <v>0</v>
      </c>
      <c r="F150" s="13">
        <f t="shared" si="16"/>
        <v>0</v>
      </c>
      <c r="G150" s="119"/>
      <c r="H150" s="119"/>
      <c r="I150" s="119"/>
      <c r="J150" s="119"/>
    </row>
    <row r="151" spans="1:10" ht="45">
      <c r="A151" s="155"/>
      <c r="B151" s="171"/>
      <c r="C151" s="145"/>
      <c r="D151" s="1" t="s">
        <v>57</v>
      </c>
      <c r="E151" s="13">
        <f>E319</f>
        <v>1412.5</v>
      </c>
      <c r="F151" s="13">
        <f>F319</f>
        <v>1392.4</v>
      </c>
      <c r="G151" s="119"/>
      <c r="H151" s="119"/>
      <c r="I151" s="119"/>
      <c r="J151" s="119"/>
    </row>
    <row r="152" spans="1:10" ht="15.75" customHeight="1">
      <c r="A152" s="155"/>
      <c r="B152" s="171"/>
      <c r="C152" s="146"/>
      <c r="D152" s="14" t="s">
        <v>58</v>
      </c>
      <c r="E152" s="13"/>
      <c r="F152" s="13"/>
      <c r="G152" s="118"/>
      <c r="H152" s="118"/>
      <c r="I152" s="118"/>
      <c r="J152" s="118"/>
    </row>
    <row r="153" spans="1:10">
      <c r="A153" s="155"/>
      <c r="B153" s="171" t="s">
        <v>92</v>
      </c>
      <c r="C153" s="144" t="s">
        <v>25</v>
      </c>
      <c r="D153" s="14" t="s">
        <v>59</v>
      </c>
      <c r="E153" s="16">
        <f t="shared" ref="E153:F153" si="17">E154+E155+E156+E157</f>
        <v>0</v>
      </c>
      <c r="F153" s="16">
        <f t="shared" si="17"/>
        <v>0</v>
      </c>
      <c r="G153" s="117" t="s">
        <v>0</v>
      </c>
      <c r="H153" s="117" t="s">
        <v>0</v>
      </c>
      <c r="I153" s="117" t="s">
        <v>0</v>
      </c>
      <c r="J153" s="117" t="s">
        <v>0</v>
      </c>
    </row>
    <row r="154" spans="1:10" ht="45">
      <c r="A154" s="155"/>
      <c r="B154" s="171"/>
      <c r="C154" s="145"/>
      <c r="D154" s="1" t="s">
        <v>55</v>
      </c>
      <c r="E154" s="13">
        <f>E169+E294+E323+E353+E342</f>
        <v>0</v>
      </c>
      <c r="F154" s="13">
        <f>F169+F294+F323+F353+F342</f>
        <v>0</v>
      </c>
      <c r="G154" s="119"/>
      <c r="H154" s="119"/>
      <c r="I154" s="119"/>
      <c r="J154" s="119"/>
    </row>
    <row r="155" spans="1:10" ht="45" customHeight="1">
      <c r="A155" s="155"/>
      <c r="B155" s="171"/>
      <c r="C155" s="145"/>
      <c r="D155" s="1" t="s">
        <v>56</v>
      </c>
      <c r="E155" s="13">
        <f t="shared" ref="E155:F155" si="18">E170</f>
        <v>0</v>
      </c>
      <c r="F155" s="13">
        <f t="shared" si="18"/>
        <v>0</v>
      </c>
      <c r="G155" s="119"/>
      <c r="H155" s="119"/>
      <c r="I155" s="119"/>
      <c r="J155" s="119"/>
    </row>
    <row r="156" spans="1:10" ht="45">
      <c r="A156" s="155"/>
      <c r="B156" s="171"/>
      <c r="C156" s="145"/>
      <c r="D156" s="1" t="s">
        <v>57</v>
      </c>
      <c r="E156" s="13">
        <f>E171+E293+E322+E341</f>
        <v>0</v>
      </c>
      <c r="F156" s="13">
        <f>F171+F293+F322+F341</f>
        <v>0</v>
      </c>
      <c r="G156" s="119"/>
      <c r="H156" s="119"/>
      <c r="I156" s="119"/>
      <c r="J156" s="119"/>
    </row>
    <row r="157" spans="1:10" ht="15.75" customHeight="1">
      <c r="A157" s="155"/>
      <c r="B157" s="171"/>
      <c r="C157" s="146"/>
      <c r="D157" s="14" t="s">
        <v>58</v>
      </c>
      <c r="E157" s="13"/>
      <c r="F157" s="13"/>
      <c r="G157" s="118"/>
      <c r="H157" s="118"/>
      <c r="I157" s="118"/>
      <c r="J157" s="118"/>
    </row>
    <row r="158" spans="1:10" ht="15.75" customHeight="1">
      <c r="A158" s="155" t="s">
        <v>93</v>
      </c>
      <c r="B158" s="175" t="s">
        <v>91</v>
      </c>
      <c r="C158" s="147" t="s">
        <v>25</v>
      </c>
      <c r="D158" s="14" t="s">
        <v>59</v>
      </c>
      <c r="E158" s="16">
        <f>E159+E160+E161+E162+0.05</f>
        <v>372923.39999999997</v>
      </c>
      <c r="F158" s="16">
        <f>F159+F160+F161+F162</f>
        <v>370735.98</v>
      </c>
      <c r="G158" s="117" t="s">
        <v>0</v>
      </c>
      <c r="H158" s="117" t="s">
        <v>0</v>
      </c>
      <c r="I158" s="117" t="s">
        <v>0</v>
      </c>
      <c r="J158" s="117" t="s">
        <v>0</v>
      </c>
    </row>
    <row r="159" spans="1:10" ht="15.75" customHeight="1">
      <c r="A159" s="155"/>
      <c r="B159" s="175"/>
      <c r="C159" s="148"/>
      <c r="D159" s="14" t="s">
        <v>21</v>
      </c>
      <c r="E159" s="13">
        <f t="shared" ref="E159:F160" si="19">E164+E169</f>
        <v>332325.5</v>
      </c>
      <c r="F159" s="13">
        <f t="shared" si="19"/>
        <v>332258.99</v>
      </c>
      <c r="G159" s="119"/>
      <c r="H159" s="119"/>
      <c r="I159" s="119"/>
      <c r="J159" s="119"/>
    </row>
    <row r="160" spans="1:10" ht="15.75" customHeight="1">
      <c r="A160" s="155"/>
      <c r="B160" s="175"/>
      <c r="C160" s="148"/>
      <c r="D160" s="14" t="s">
        <v>68</v>
      </c>
      <c r="E160" s="13">
        <f t="shared" si="19"/>
        <v>0</v>
      </c>
      <c r="F160" s="13">
        <f t="shared" si="19"/>
        <v>0</v>
      </c>
      <c r="G160" s="119"/>
      <c r="H160" s="119"/>
      <c r="I160" s="119"/>
      <c r="J160" s="119"/>
    </row>
    <row r="161" spans="1:10" ht="15.75" customHeight="1">
      <c r="A161" s="155"/>
      <c r="B161" s="175"/>
      <c r="C161" s="148"/>
      <c r="D161" s="14" t="s">
        <v>23</v>
      </c>
      <c r="E161" s="13">
        <f>E166+E171</f>
        <v>40597.85</v>
      </c>
      <c r="F161" s="13">
        <f>F166+F171</f>
        <v>38476.99</v>
      </c>
      <c r="G161" s="119"/>
      <c r="H161" s="119"/>
      <c r="I161" s="119"/>
      <c r="J161" s="119"/>
    </row>
    <row r="162" spans="1:10" ht="15.75" customHeight="1">
      <c r="A162" s="155"/>
      <c r="B162" s="175"/>
      <c r="C162" s="149"/>
      <c r="D162" s="14" t="s">
        <v>69</v>
      </c>
      <c r="E162" s="13">
        <f t="shared" ref="E162:F162" si="20">E167+E172</f>
        <v>0</v>
      </c>
      <c r="F162" s="13">
        <f t="shared" si="20"/>
        <v>0</v>
      </c>
      <c r="G162" s="119"/>
      <c r="H162" s="119"/>
      <c r="I162" s="119"/>
      <c r="J162" s="119"/>
    </row>
    <row r="163" spans="1:10">
      <c r="A163" s="155"/>
      <c r="B163" s="176" t="s">
        <v>94</v>
      </c>
      <c r="C163" s="121" t="s">
        <v>25</v>
      </c>
      <c r="D163" s="14" t="s">
        <v>59</v>
      </c>
      <c r="E163" s="13">
        <f>E164+E165+E166+E167</f>
        <v>372923.35</v>
      </c>
      <c r="F163" s="13">
        <f>F164+F165+F166+F167</f>
        <v>370735.98</v>
      </c>
      <c r="G163" s="119"/>
      <c r="H163" s="119"/>
      <c r="I163" s="119"/>
      <c r="J163" s="119"/>
    </row>
    <row r="164" spans="1:10">
      <c r="A164" s="155"/>
      <c r="B164" s="176"/>
      <c r="C164" s="122"/>
      <c r="D164" s="14" t="s">
        <v>21</v>
      </c>
      <c r="E164" s="13">
        <f>E178+E187+E200+E209+E218+E227+E233+E239+E248+E257+E268</f>
        <v>332325.5</v>
      </c>
      <c r="F164" s="13">
        <f>F178+F187+F200+F209+F218+F227+F233+F239+F248+F257+F268</f>
        <v>332258.99</v>
      </c>
      <c r="G164" s="119"/>
      <c r="H164" s="119"/>
      <c r="I164" s="119"/>
      <c r="J164" s="119"/>
    </row>
    <row r="165" spans="1:10">
      <c r="A165" s="155"/>
      <c r="B165" s="176"/>
      <c r="C165" s="122"/>
      <c r="D165" s="14" t="s">
        <v>68</v>
      </c>
      <c r="E165" s="13">
        <f t="shared" ref="E165" si="21">E267</f>
        <v>0</v>
      </c>
      <c r="F165" s="13">
        <f t="shared" ref="F165" si="22">F267</f>
        <v>0</v>
      </c>
      <c r="G165" s="119"/>
      <c r="H165" s="119"/>
      <c r="I165" s="119"/>
      <c r="J165" s="119"/>
    </row>
    <row r="166" spans="1:10">
      <c r="A166" s="155"/>
      <c r="B166" s="176"/>
      <c r="C166" s="122"/>
      <c r="D166" s="14" t="s">
        <v>23</v>
      </c>
      <c r="E166" s="13">
        <f>E177+E186+E193+E199+E208+E217+E226+E232+E238+E247+E256+E266+E274+0.05</f>
        <v>40597.85</v>
      </c>
      <c r="F166" s="13">
        <f>F177+F186+F193+F199+F208+F217+F226+F232+F238+F247+F256+F266+F274</f>
        <v>38476.99</v>
      </c>
      <c r="G166" s="119"/>
      <c r="H166" s="119"/>
      <c r="I166" s="119"/>
      <c r="J166" s="119"/>
    </row>
    <row r="167" spans="1:10">
      <c r="A167" s="155"/>
      <c r="B167" s="176"/>
      <c r="C167" s="123"/>
      <c r="D167" s="14" t="s">
        <v>69</v>
      </c>
      <c r="E167" s="13">
        <v>0</v>
      </c>
      <c r="F167" s="13">
        <v>0</v>
      </c>
      <c r="G167" s="119"/>
      <c r="H167" s="119"/>
      <c r="I167" s="119"/>
      <c r="J167" s="119"/>
    </row>
    <row r="168" spans="1:10" ht="15.75" customHeight="1">
      <c r="A168" s="155"/>
      <c r="B168" s="154" t="s">
        <v>95</v>
      </c>
      <c r="C168" s="141" t="s">
        <v>25</v>
      </c>
      <c r="D168" s="14" t="s">
        <v>59</v>
      </c>
      <c r="E168" s="13">
        <f t="shared" ref="E168:F168" si="23">E169+E170+E171+E172</f>
        <v>0</v>
      </c>
      <c r="F168" s="13">
        <f t="shared" si="23"/>
        <v>0</v>
      </c>
      <c r="G168" s="119"/>
      <c r="H168" s="119"/>
      <c r="I168" s="119"/>
      <c r="J168" s="119"/>
    </row>
    <row r="169" spans="1:10" ht="15.75" customHeight="1">
      <c r="A169" s="155"/>
      <c r="B169" s="154"/>
      <c r="C169" s="142"/>
      <c r="D169" s="14" t="s">
        <v>21</v>
      </c>
      <c r="E169" s="13">
        <f>E181+E190+E203+E212+E221+E230+E242+E251+E260+E272</f>
        <v>0</v>
      </c>
      <c r="F169" s="13">
        <f>F181+F190+F203+F212+F221+F230+F242+F251+F260+F272</f>
        <v>0</v>
      </c>
      <c r="G169" s="119"/>
      <c r="H169" s="119"/>
      <c r="I169" s="119"/>
      <c r="J169" s="119"/>
    </row>
    <row r="170" spans="1:10" ht="15.75" customHeight="1">
      <c r="A170" s="155"/>
      <c r="B170" s="154"/>
      <c r="C170" s="142"/>
      <c r="D170" s="14" t="s">
        <v>68</v>
      </c>
      <c r="E170" s="13">
        <f t="shared" ref="E170:F170" si="24">E271</f>
        <v>0</v>
      </c>
      <c r="F170" s="13">
        <f t="shared" si="24"/>
        <v>0</v>
      </c>
      <c r="G170" s="119"/>
      <c r="H170" s="119"/>
      <c r="I170" s="119"/>
      <c r="J170" s="119"/>
    </row>
    <row r="171" spans="1:10" ht="15.75" customHeight="1">
      <c r="A171" s="155"/>
      <c r="B171" s="154"/>
      <c r="C171" s="142"/>
      <c r="D171" s="14" t="s">
        <v>23</v>
      </c>
      <c r="E171" s="13">
        <f>E180+E189+E194+E202+E211+E220+E229+E241+E250++E259+E270</f>
        <v>0</v>
      </c>
      <c r="F171" s="13">
        <f>F180+F189+F194+F202+F211+F220+F229+F241+F250++F259+F270</f>
        <v>0</v>
      </c>
      <c r="G171" s="119"/>
      <c r="H171" s="119"/>
      <c r="I171" s="119"/>
      <c r="J171" s="119"/>
    </row>
    <row r="172" spans="1:10" ht="15.75" customHeight="1">
      <c r="A172" s="155"/>
      <c r="B172" s="154"/>
      <c r="C172" s="143"/>
      <c r="D172" s="14" t="s">
        <v>69</v>
      </c>
      <c r="E172" s="13"/>
      <c r="F172" s="13"/>
      <c r="G172" s="118"/>
      <c r="H172" s="118"/>
      <c r="I172" s="118"/>
      <c r="J172" s="118"/>
    </row>
    <row r="173" spans="1:10" ht="15.75" customHeight="1">
      <c r="A173" s="172" t="s">
        <v>96</v>
      </c>
      <c r="B173" s="156" t="s">
        <v>65</v>
      </c>
      <c r="C173" s="138" t="s">
        <v>25</v>
      </c>
      <c r="D173" s="14" t="s">
        <v>59</v>
      </c>
      <c r="E173" s="16">
        <f>E174+E175</f>
        <v>242819.7</v>
      </c>
      <c r="F173" s="16">
        <f>F174+F175</f>
        <v>242650.97</v>
      </c>
      <c r="G173" s="121" t="s">
        <v>2</v>
      </c>
      <c r="H173" s="117">
        <v>15</v>
      </c>
      <c r="I173" s="117">
        <v>15</v>
      </c>
      <c r="J173" s="124"/>
    </row>
    <row r="174" spans="1:10" ht="15.75" customHeight="1">
      <c r="A174" s="172"/>
      <c r="B174" s="156"/>
      <c r="C174" s="139"/>
      <c r="D174" s="14" t="s">
        <v>23</v>
      </c>
      <c r="E174" s="13">
        <f>E177+E180</f>
        <v>9553.25</v>
      </c>
      <c r="F174" s="13">
        <f>F177+F180</f>
        <v>9384.43</v>
      </c>
      <c r="G174" s="122"/>
      <c r="H174" s="119"/>
      <c r="I174" s="119"/>
      <c r="J174" s="125"/>
    </row>
    <row r="175" spans="1:10" ht="15.75" customHeight="1">
      <c r="A175" s="172"/>
      <c r="B175" s="156"/>
      <c r="C175" s="139"/>
      <c r="D175" s="14" t="s">
        <v>21</v>
      </c>
      <c r="E175" s="13">
        <f>E178+E181</f>
        <v>233266.45</v>
      </c>
      <c r="F175" s="13">
        <f>F178+F181</f>
        <v>233266.54</v>
      </c>
      <c r="G175" s="122"/>
      <c r="H175" s="119"/>
      <c r="I175" s="119"/>
      <c r="J175" s="125"/>
    </row>
    <row r="176" spans="1:10" ht="15.75" customHeight="1">
      <c r="A176" s="172"/>
      <c r="B176" s="154" t="s">
        <v>7</v>
      </c>
      <c r="C176" s="139"/>
      <c r="D176" s="14" t="s">
        <v>59</v>
      </c>
      <c r="E176" s="13">
        <f>E177+E178</f>
        <v>242819.7</v>
      </c>
      <c r="F176" s="13">
        <f>F177+F178</f>
        <v>242650.97</v>
      </c>
      <c r="G176" s="122"/>
      <c r="H176" s="119"/>
      <c r="I176" s="119"/>
      <c r="J176" s="125"/>
    </row>
    <row r="177" spans="1:10" ht="15.75" customHeight="1">
      <c r="A177" s="172"/>
      <c r="B177" s="174"/>
      <c r="C177" s="139"/>
      <c r="D177" s="14" t="s">
        <v>23</v>
      </c>
      <c r="E177" s="13">
        <v>9553.25</v>
      </c>
      <c r="F177" s="13">
        <v>9384.43</v>
      </c>
      <c r="G177" s="122"/>
      <c r="H177" s="119"/>
      <c r="I177" s="119"/>
      <c r="J177" s="125"/>
    </row>
    <row r="178" spans="1:10" ht="15.75" customHeight="1">
      <c r="A178" s="172"/>
      <c r="B178" s="174"/>
      <c r="C178" s="139"/>
      <c r="D178" s="14" t="s">
        <v>21</v>
      </c>
      <c r="E178" s="13">
        <v>233266.45</v>
      </c>
      <c r="F178" s="13">
        <v>233266.54</v>
      </c>
      <c r="G178" s="122"/>
      <c r="H178" s="119"/>
      <c r="I178" s="119"/>
      <c r="J178" s="125"/>
    </row>
    <row r="179" spans="1:10" ht="15.75" customHeight="1">
      <c r="A179" s="172"/>
      <c r="B179" s="154" t="s">
        <v>95</v>
      </c>
      <c r="C179" s="139"/>
      <c r="D179" s="14" t="s">
        <v>59</v>
      </c>
      <c r="E179" s="13">
        <f>E180+E181</f>
        <v>0</v>
      </c>
      <c r="F179" s="13">
        <f>F180+F181</f>
        <v>0</v>
      </c>
      <c r="G179" s="122"/>
      <c r="H179" s="119"/>
      <c r="I179" s="119"/>
      <c r="J179" s="125"/>
    </row>
    <row r="180" spans="1:10" ht="15.75" customHeight="1">
      <c r="A180" s="172"/>
      <c r="B180" s="154"/>
      <c r="C180" s="139"/>
      <c r="D180" s="14" t="s">
        <v>23</v>
      </c>
      <c r="E180" s="13">
        <v>0</v>
      </c>
      <c r="F180" s="13">
        <v>0</v>
      </c>
      <c r="G180" s="122"/>
      <c r="H180" s="119"/>
      <c r="I180" s="119"/>
      <c r="J180" s="125"/>
    </row>
    <row r="181" spans="1:10" ht="15.75" customHeight="1">
      <c r="A181" s="172"/>
      <c r="B181" s="154"/>
      <c r="C181" s="140"/>
      <c r="D181" s="14" t="s">
        <v>21</v>
      </c>
      <c r="E181" s="13">
        <v>0</v>
      </c>
      <c r="F181" s="13">
        <v>0</v>
      </c>
      <c r="G181" s="122"/>
      <c r="H181" s="118"/>
      <c r="I181" s="118"/>
      <c r="J181" s="126"/>
    </row>
    <row r="182" spans="1:10" ht="15.75" customHeight="1">
      <c r="A182" s="153" t="s">
        <v>97</v>
      </c>
      <c r="B182" s="156" t="s">
        <v>65</v>
      </c>
      <c r="C182" s="138" t="s">
        <v>25</v>
      </c>
      <c r="D182" s="14" t="s">
        <v>59</v>
      </c>
      <c r="E182" s="16">
        <f>E183+E184</f>
        <v>70333</v>
      </c>
      <c r="F182" s="16">
        <f>F183+F184</f>
        <v>70329.399999999994</v>
      </c>
      <c r="G182" s="122"/>
      <c r="H182" s="117">
        <v>15</v>
      </c>
      <c r="I182" s="117">
        <v>15</v>
      </c>
      <c r="J182" s="124"/>
    </row>
    <row r="183" spans="1:10" ht="15.75" customHeight="1">
      <c r="A183" s="153"/>
      <c r="B183" s="156"/>
      <c r="C183" s="139"/>
      <c r="D183" s="14" t="s">
        <v>23</v>
      </c>
      <c r="E183" s="13">
        <f t="shared" ref="E183:F183" si="25">E186+E189</f>
        <v>1841.6</v>
      </c>
      <c r="F183" s="13">
        <f t="shared" si="25"/>
        <v>1838</v>
      </c>
      <c r="G183" s="122"/>
      <c r="H183" s="119"/>
      <c r="I183" s="119"/>
      <c r="J183" s="125"/>
    </row>
    <row r="184" spans="1:10" ht="15.75" customHeight="1">
      <c r="A184" s="153"/>
      <c r="B184" s="156"/>
      <c r="C184" s="139"/>
      <c r="D184" s="14" t="s">
        <v>21</v>
      </c>
      <c r="E184" s="13">
        <f>E187+E190</f>
        <v>68491.399999999994</v>
      </c>
      <c r="F184" s="13">
        <f>F187+F190</f>
        <v>68491.399999999994</v>
      </c>
      <c r="G184" s="122"/>
      <c r="H184" s="119"/>
      <c r="I184" s="119"/>
      <c r="J184" s="125"/>
    </row>
    <row r="185" spans="1:10" ht="15.75" customHeight="1">
      <c r="A185" s="153"/>
      <c r="B185" s="154" t="s">
        <v>7</v>
      </c>
      <c r="C185" s="139"/>
      <c r="D185" s="14" t="s">
        <v>59</v>
      </c>
      <c r="E185" s="13">
        <f>E186+E187</f>
        <v>70333</v>
      </c>
      <c r="F185" s="13">
        <f>F186+F187</f>
        <v>70329.399999999994</v>
      </c>
      <c r="G185" s="122"/>
      <c r="H185" s="119"/>
      <c r="I185" s="119"/>
      <c r="J185" s="125"/>
    </row>
    <row r="186" spans="1:10" ht="15.75" customHeight="1">
      <c r="A186" s="153"/>
      <c r="B186" s="174"/>
      <c r="C186" s="139"/>
      <c r="D186" s="14" t="s">
        <v>23</v>
      </c>
      <c r="E186" s="13">
        <v>1841.6</v>
      </c>
      <c r="F186" s="13">
        <v>1838</v>
      </c>
      <c r="G186" s="122"/>
      <c r="H186" s="119"/>
      <c r="I186" s="119"/>
      <c r="J186" s="125"/>
    </row>
    <row r="187" spans="1:10" ht="15.75" customHeight="1">
      <c r="A187" s="153"/>
      <c r="B187" s="174"/>
      <c r="C187" s="139"/>
      <c r="D187" s="14" t="s">
        <v>21</v>
      </c>
      <c r="E187" s="13">
        <v>68491.399999999994</v>
      </c>
      <c r="F187" s="13">
        <v>68491.399999999994</v>
      </c>
      <c r="G187" s="122"/>
      <c r="H187" s="119"/>
      <c r="I187" s="119"/>
      <c r="J187" s="125"/>
    </row>
    <row r="188" spans="1:10" ht="15.75" customHeight="1">
      <c r="A188" s="153"/>
      <c r="B188" s="154" t="s">
        <v>95</v>
      </c>
      <c r="C188" s="139"/>
      <c r="D188" s="14" t="s">
        <v>59</v>
      </c>
      <c r="E188" s="13">
        <f>E189+E190</f>
        <v>0</v>
      </c>
      <c r="F188" s="13">
        <f>F189+F190</f>
        <v>0</v>
      </c>
      <c r="G188" s="122"/>
      <c r="H188" s="119"/>
      <c r="I188" s="119"/>
      <c r="J188" s="125"/>
    </row>
    <row r="189" spans="1:10" ht="15.75" customHeight="1">
      <c r="A189" s="153"/>
      <c r="B189" s="154"/>
      <c r="C189" s="139"/>
      <c r="D189" s="14" t="s">
        <v>23</v>
      </c>
      <c r="E189" s="13">
        <v>0</v>
      </c>
      <c r="F189" s="13">
        <v>0</v>
      </c>
      <c r="G189" s="122"/>
      <c r="H189" s="119"/>
      <c r="I189" s="119"/>
      <c r="J189" s="125"/>
    </row>
    <row r="190" spans="1:10" ht="15.75" customHeight="1">
      <c r="A190" s="153"/>
      <c r="B190" s="154"/>
      <c r="C190" s="140"/>
      <c r="D190" s="14" t="s">
        <v>21</v>
      </c>
      <c r="E190" s="13">
        <v>0</v>
      </c>
      <c r="F190" s="13">
        <v>0</v>
      </c>
      <c r="G190" s="122"/>
      <c r="H190" s="118"/>
      <c r="I190" s="118"/>
      <c r="J190" s="126"/>
    </row>
    <row r="191" spans="1:10" ht="15.75" customHeight="1">
      <c r="A191" s="153" t="s">
        <v>98</v>
      </c>
      <c r="B191" s="156" t="s">
        <v>65</v>
      </c>
      <c r="C191" s="138" t="s">
        <v>25</v>
      </c>
      <c r="D191" s="14" t="s">
        <v>59</v>
      </c>
      <c r="E191" s="16">
        <f>E192</f>
        <v>4084.3</v>
      </c>
      <c r="F191" s="16">
        <f>F192</f>
        <v>4046.9</v>
      </c>
      <c r="G191" s="122"/>
      <c r="H191" s="117">
        <v>15</v>
      </c>
      <c r="I191" s="117">
        <v>15</v>
      </c>
      <c r="J191" s="124"/>
    </row>
    <row r="192" spans="1:10" ht="15.75" customHeight="1">
      <c r="A192" s="153"/>
      <c r="B192" s="156"/>
      <c r="C192" s="139"/>
      <c r="D192" s="14" t="s">
        <v>23</v>
      </c>
      <c r="E192" s="13">
        <f>E193+E194</f>
        <v>4084.3</v>
      </c>
      <c r="F192" s="13">
        <f>F193+F194</f>
        <v>4046.9</v>
      </c>
      <c r="G192" s="122"/>
      <c r="H192" s="119"/>
      <c r="I192" s="119"/>
      <c r="J192" s="125"/>
    </row>
    <row r="193" spans="1:10" ht="66" customHeight="1">
      <c r="A193" s="153"/>
      <c r="B193" s="22" t="s">
        <v>8</v>
      </c>
      <c r="C193" s="139"/>
      <c r="D193" s="14" t="s">
        <v>23</v>
      </c>
      <c r="E193" s="13">
        <v>4084.3</v>
      </c>
      <c r="F193" s="13">
        <v>4046.9</v>
      </c>
      <c r="G193" s="122"/>
      <c r="H193" s="119"/>
      <c r="I193" s="119"/>
      <c r="J193" s="125"/>
    </row>
    <row r="194" spans="1:10" ht="31.5">
      <c r="A194" s="153"/>
      <c r="B194" s="22" t="s">
        <v>95</v>
      </c>
      <c r="C194" s="140"/>
      <c r="D194" s="14" t="s">
        <v>23</v>
      </c>
      <c r="E194" s="13">
        <v>0</v>
      </c>
      <c r="F194" s="13">
        <v>0</v>
      </c>
      <c r="G194" s="123"/>
      <c r="H194" s="118"/>
      <c r="I194" s="118"/>
      <c r="J194" s="126"/>
    </row>
    <row r="195" spans="1:10" ht="15.75" customHeight="1">
      <c r="A195" s="172" t="s">
        <v>99</v>
      </c>
      <c r="B195" s="156" t="s">
        <v>65</v>
      </c>
      <c r="C195" s="138" t="s">
        <v>25</v>
      </c>
      <c r="D195" s="14" t="s">
        <v>59</v>
      </c>
      <c r="E195" s="16">
        <f>E196+E197</f>
        <v>722.1</v>
      </c>
      <c r="F195" s="16">
        <f>F196+F197</f>
        <v>710.2</v>
      </c>
      <c r="G195" s="121" t="s">
        <v>2</v>
      </c>
      <c r="H195" s="117">
        <v>15</v>
      </c>
      <c r="I195" s="117">
        <v>15</v>
      </c>
      <c r="J195" s="124"/>
    </row>
    <row r="196" spans="1:10" ht="15.75" customHeight="1">
      <c r="A196" s="172"/>
      <c r="B196" s="156"/>
      <c r="C196" s="139"/>
      <c r="D196" s="14" t="s">
        <v>23</v>
      </c>
      <c r="E196" s="13">
        <f>E199+E202</f>
        <v>279.10000000000002</v>
      </c>
      <c r="F196" s="13">
        <f>F199+F202</f>
        <v>267.2</v>
      </c>
      <c r="G196" s="122"/>
      <c r="H196" s="119"/>
      <c r="I196" s="119"/>
      <c r="J196" s="125"/>
    </row>
    <row r="197" spans="1:10" ht="15.75" customHeight="1">
      <c r="A197" s="172"/>
      <c r="B197" s="156"/>
      <c r="C197" s="139"/>
      <c r="D197" s="14" t="s">
        <v>21</v>
      </c>
      <c r="E197" s="13">
        <f>E200+E203</f>
        <v>443</v>
      </c>
      <c r="F197" s="13">
        <f>F200+F203</f>
        <v>443</v>
      </c>
      <c r="G197" s="122"/>
      <c r="H197" s="119"/>
      <c r="I197" s="119"/>
      <c r="J197" s="125"/>
    </row>
    <row r="198" spans="1:10" ht="15.75" customHeight="1">
      <c r="A198" s="172"/>
      <c r="B198" s="154" t="s">
        <v>8</v>
      </c>
      <c r="C198" s="139"/>
      <c r="D198" s="14" t="s">
        <v>59</v>
      </c>
      <c r="E198" s="13">
        <f>E199+E200</f>
        <v>722.1</v>
      </c>
      <c r="F198" s="13">
        <f>F199+F200</f>
        <v>710.2</v>
      </c>
      <c r="G198" s="122"/>
      <c r="H198" s="119"/>
      <c r="I198" s="119"/>
      <c r="J198" s="125"/>
    </row>
    <row r="199" spans="1:10" ht="15.75" customHeight="1">
      <c r="A199" s="172"/>
      <c r="B199" s="154"/>
      <c r="C199" s="139"/>
      <c r="D199" s="14" t="s">
        <v>23</v>
      </c>
      <c r="E199" s="13">
        <v>279.10000000000002</v>
      </c>
      <c r="F199" s="13">
        <v>267.2</v>
      </c>
      <c r="G199" s="122"/>
      <c r="H199" s="119"/>
      <c r="I199" s="119"/>
      <c r="J199" s="125"/>
    </row>
    <row r="200" spans="1:10" ht="15.75" customHeight="1">
      <c r="A200" s="172"/>
      <c r="B200" s="154"/>
      <c r="C200" s="139"/>
      <c r="D200" s="14" t="s">
        <v>21</v>
      </c>
      <c r="E200" s="13">
        <v>443</v>
      </c>
      <c r="F200" s="13">
        <v>443</v>
      </c>
      <c r="G200" s="122"/>
      <c r="H200" s="119"/>
      <c r="I200" s="119"/>
      <c r="J200" s="125"/>
    </row>
    <row r="201" spans="1:10" ht="15.75" customHeight="1">
      <c r="A201" s="172"/>
      <c r="B201" s="154" t="s">
        <v>95</v>
      </c>
      <c r="C201" s="139"/>
      <c r="D201" s="14" t="s">
        <v>59</v>
      </c>
      <c r="E201" s="13">
        <f>E202+E203</f>
        <v>0</v>
      </c>
      <c r="F201" s="13">
        <f>F202+F203</f>
        <v>0</v>
      </c>
      <c r="G201" s="122"/>
      <c r="H201" s="119"/>
      <c r="I201" s="119"/>
      <c r="J201" s="125"/>
    </row>
    <row r="202" spans="1:10" ht="15.75" customHeight="1">
      <c r="A202" s="172"/>
      <c r="B202" s="154"/>
      <c r="C202" s="139"/>
      <c r="D202" s="14" t="s">
        <v>23</v>
      </c>
      <c r="E202" s="13">
        <v>0</v>
      </c>
      <c r="F202" s="13">
        <v>0</v>
      </c>
      <c r="G202" s="122"/>
      <c r="H202" s="119"/>
      <c r="I202" s="119"/>
      <c r="J202" s="125"/>
    </row>
    <row r="203" spans="1:10" ht="15.75" customHeight="1">
      <c r="A203" s="172"/>
      <c r="B203" s="154"/>
      <c r="C203" s="140"/>
      <c r="D203" s="14" t="s">
        <v>21</v>
      </c>
      <c r="E203" s="13">
        <v>0</v>
      </c>
      <c r="F203" s="13">
        <v>0</v>
      </c>
      <c r="G203" s="122"/>
      <c r="H203" s="118"/>
      <c r="I203" s="118"/>
      <c r="J203" s="126"/>
    </row>
    <row r="204" spans="1:10" ht="15.75" customHeight="1">
      <c r="A204" s="172" t="s">
        <v>100</v>
      </c>
      <c r="B204" s="156" t="s">
        <v>65</v>
      </c>
      <c r="C204" s="138" t="s">
        <v>25</v>
      </c>
      <c r="D204" s="14" t="s">
        <v>59</v>
      </c>
      <c r="E204" s="16">
        <f>E205+E206</f>
        <v>322.8</v>
      </c>
      <c r="F204" s="16">
        <f>F205+F206</f>
        <v>235.72</v>
      </c>
      <c r="G204" s="122"/>
      <c r="H204" s="117">
        <v>15</v>
      </c>
      <c r="I204" s="117">
        <v>15</v>
      </c>
      <c r="J204" s="124"/>
    </row>
    <row r="205" spans="1:10" ht="15.75" customHeight="1">
      <c r="A205" s="172"/>
      <c r="B205" s="156"/>
      <c r="C205" s="139"/>
      <c r="D205" s="14" t="s">
        <v>23</v>
      </c>
      <c r="E205" s="13">
        <f>E208+E211</f>
        <v>322.8</v>
      </c>
      <c r="F205" s="13">
        <f>F208+F211</f>
        <v>235.72</v>
      </c>
      <c r="G205" s="122"/>
      <c r="H205" s="119"/>
      <c r="I205" s="119"/>
      <c r="J205" s="125"/>
    </row>
    <row r="206" spans="1:10" ht="15.75" customHeight="1">
      <c r="A206" s="172"/>
      <c r="B206" s="156"/>
      <c r="C206" s="139"/>
      <c r="D206" s="14" t="s">
        <v>21</v>
      </c>
      <c r="E206" s="13">
        <f>E209+E212</f>
        <v>0</v>
      </c>
      <c r="F206" s="13">
        <f>F209+F212</f>
        <v>0</v>
      </c>
      <c r="G206" s="122"/>
      <c r="H206" s="119"/>
      <c r="I206" s="119"/>
      <c r="J206" s="125"/>
    </row>
    <row r="207" spans="1:10" ht="15.75" customHeight="1">
      <c r="A207" s="172"/>
      <c r="B207" s="154" t="s">
        <v>7</v>
      </c>
      <c r="C207" s="139"/>
      <c r="D207" s="14" t="s">
        <v>59</v>
      </c>
      <c r="E207" s="13">
        <f>E208+E209</f>
        <v>322.8</v>
      </c>
      <c r="F207" s="13">
        <f>F208+F209</f>
        <v>235.72</v>
      </c>
      <c r="G207" s="122"/>
      <c r="H207" s="119"/>
      <c r="I207" s="119"/>
      <c r="J207" s="125"/>
    </row>
    <row r="208" spans="1:10" ht="15.75" customHeight="1">
      <c r="A208" s="172"/>
      <c r="B208" s="154"/>
      <c r="C208" s="139"/>
      <c r="D208" s="14" t="s">
        <v>23</v>
      </c>
      <c r="E208" s="13">
        <v>322.8</v>
      </c>
      <c r="F208" s="13">
        <v>235.72</v>
      </c>
      <c r="G208" s="122"/>
      <c r="H208" s="119"/>
      <c r="I208" s="119"/>
      <c r="J208" s="125"/>
    </row>
    <row r="209" spans="1:10" ht="15.75" customHeight="1">
      <c r="A209" s="172"/>
      <c r="B209" s="154"/>
      <c r="C209" s="139"/>
      <c r="D209" s="14" t="s">
        <v>21</v>
      </c>
      <c r="E209" s="13">
        <v>0</v>
      </c>
      <c r="F209" s="13">
        <v>0</v>
      </c>
      <c r="G209" s="122"/>
      <c r="H209" s="119"/>
      <c r="I209" s="119"/>
      <c r="J209" s="125"/>
    </row>
    <row r="210" spans="1:10" ht="15.75" customHeight="1">
      <c r="A210" s="172"/>
      <c r="B210" s="154" t="s">
        <v>95</v>
      </c>
      <c r="C210" s="139"/>
      <c r="D210" s="14" t="s">
        <v>59</v>
      </c>
      <c r="E210" s="13">
        <f t="shared" ref="E210:F210" si="26">E211+E212</f>
        <v>0</v>
      </c>
      <c r="F210" s="13">
        <f t="shared" si="26"/>
        <v>0</v>
      </c>
      <c r="G210" s="122"/>
      <c r="H210" s="119"/>
      <c r="I210" s="119"/>
      <c r="J210" s="125"/>
    </row>
    <row r="211" spans="1:10" ht="15.75" customHeight="1">
      <c r="A211" s="172"/>
      <c r="B211" s="154"/>
      <c r="C211" s="139"/>
      <c r="D211" s="14" t="s">
        <v>23</v>
      </c>
      <c r="E211" s="13">
        <v>0</v>
      </c>
      <c r="F211" s="13">
        <v>0</v>
      </c>
      <c r="G211" s="122"/>
      <c r="H211" s="119"/>
      <c r="I211" s="119"/>
      <c r="J211" s="125"/>
    </row>
    <row r="212" spans="1:10" ht="15.75" customHeight="1">
      <c r="A212" s="172"/>
      <c r="B212" s="154"/>
      <c r="C212" s="140"/>
      <c r="D212" s="14" t="s">
        <v>21</v>
      </c>
      <c r="E212" s="13">
        <v>0</v>
      </c>
      <c r="F212" s="13">
        <v>0</v>
      </c>
      <c r="G212" s="122"/>
      <c r="H212" s="118"/>
      <c r="I212" s="118"/>
      <c r="J212" s="126"/>
    </row>
    <row r="213" spans="1:10" ht="15.75" customHeight="1">
      <c r="A213" s="172" t="s">
        <v>101</v>
      </c>
      <c r="B213" s="156" t="s">
        <v>65</v>
      </c>
      <c r="C213" s="138" t="s">
        <v>25</v>
      </c>
      <c r="D213" s="14" t="s">
        <v>59</v>
      </c>
      <c r="E213" s="16">
        <f>E214+E215</f>
        <v>29264.3</v>
      </c>
      <c r="F213" s="16">
        <f>F214+F215</f>
        <v>28394.239999999998</v>
      </c>
      <c r="G213" s="122"/>
      <c r="H213" s="117">
        <v>15</v>
      </c>
      <c r="I213" s="117">
        <v>15</v>
      </c>
      <c r="J213" s="124"/>
    </row>
    <row r="214" spans="1:10" ht="15.75" customHeight="1">
      <c r="A214" s="172"/>
      <c r="B214" s="156"/>
      <c r="C214" s="139"/>
      <c r="D214" s="14" t="s">
        <v>23</v>
      </c>
      <c r="E214" s="13">
        <f>E217+E220</f>
        <v>15380</v>
      </c>
      <c r="F214" s="13">
        <f>F217+F220</f>
        <v>14509.94</v>
      </c>
      <c r="G214" s="122"/>
      <c r="H214" s="119"/>
      <c r="I214" s="119"/>
      <c r="J214" s="125"/>
    </row>
    <row r="215" spans="1:10" ht="15.75" customHeight="1">
      <c r="A215" s="172"/>
      <c r="B215" s="156"/>
      <c r="C215" s="139"/>
      <c r="D215" s="14" t="s">
        <v>21</v>
      </c>
      <c r="E215" s="13">
        <f>E218+E221</f>
        <v>13884.3</v>
      </c>
      <c r="F215" s="13">
        <f>F218+F221</f>
        <v>13884.3</v>
      </c>
      <c r="G215" s="122"/>
      <c r="H215" s="119"/>
      <c r="I215" s="119"/>
      <c r="J215" s="125"/>
    </row>
    <row r="216" spans="1:10" ht="15.75" customHeight="1">
      <c r="A216" s="172"/>
      <c r="B216" s="154" t="s">
        <v>8</v>
      </c>
      <c r="C216" s="139"/>
      <c r="D216" s="14" t="s">
        <v>59</v>
      </c>
      <c r="E216" s="13">
        <f>E217+E218</f>
        <v>29264.3</v>
      </c>
      <c r="F216" s="13">
        <f>F217+F218</f>
        <v>28394.239999999998</v>
      </c>
      <c r="G216" s="122"/>
      <c r="H216" s="119"/>
      <c r="I216" s="119"/>
      <c r="J216" s="125"/>
    </row>
    <row r="217" spans="1:10" ht="15.75" customHeight="1">
      <c r="A217" s="172"/>
      <c r="B217" s="154"/>
      <c r="C217" s="139"/>
      <c r="D217" s="14" t="s">
        <v>23</v>
      </c>
      <c r="E217" s="13">
        <v>15380</v>
      </c>
      <c r="F217" s="13">
        <f>14391.6+118.34</f>
        <v>14509.94</v>
      </c>
      <c r="G217" s="122"/>
      <c r="H217" s="119"/>
      <c r="I217" s="119"/>
      <c r="J217" s="125"/>
    </row>
    <row r="218" spans="1:10" ht="15.75" customHeight="1">
      <c r="A218" s="172"/>
      <c r="B218" s="154"/>
      <c r="C218" s="139"/>
      <c r="D218" s="14" t="s">
        <v>21</v>
      </c>
      <c r="E218" s="13">
        <v>13884.3</v>
      </c>
      <c r="F218" s="13">
        <v>13884.3</v>
      </c>
      <c r="G218" s="122"/>
      <c r="H218" s="119"/>
      <c r="I218" s="119"/>
      <c r="J218" s="125"/>
    </row>
    <row r="219" spans="1:10" ht="15.75" customHeight="1">
      <c r="A219" s="172"/>
      <c r="B219" s="154" t="s">
        <v>95</v>
      </c>
      <c r="C219" s="139"/>
      <c r="D219" s="14" t="s">
        <v>59</v>
      </c>
      <c r="E219" s="13">
        <f>E220+E221</f>
        <v>0</v>
      </c>
      <c r="F219" s="13">
        <f>F220+F221</f>
        <v>0</v>
      </c>
      <c r="G219" s="122"/>
      <c r="H219" s="119"/>
      <c r="I219" s="119"/>
      <c r="J219" s="125"/>
    </row>
    <row r="220" spans="1:10" ht="15.75" customHeight="1">
      <c r="A220" s="172"/>
      <c r="B220" s="154"/>
      <c r="C220" s="139"/>
      <c r="D220" s="14" t="s">
        <v>23</v>
      </c>
      <c r="E220" s="13">
        <v>0</v>
      </c>
      <c r="F220" s="13">
        <v>0</v>
      </c>
      <c r="G220" s="122"/>
      <c r="H220" s="119"/>
      <c r="I220" s="119"/>
      <c r="J220" s="125"/>
    </row>
    <row r="221" spans="1:10" ht="15.75" customHeight="1">
      <c r="A221" s="172"/>
      <c r="B221" s="154"/>
      <c r="C221" s="140"/>
      <c r="D221" s="14" t="s">
        <v>21</v>
      </c>
      <c r="E221" s="13">
        <v>0</v>
      </c>
      <c r="F221" s="13">
        <v>0</v>
      </c>
      <c r="G221" s="122"/>
      <c r="H221" s="118"/>
      <c r="I221" s="118"/>
      <c r="J221" s="126"/>
    </row>
    <row r="222" spans="1:10" ht="15.75" customHeight="1">
      <c r="A222" s="157" t="s">
        <v>102</v>
      </c>
      <c r="B222" s="156" t="s">
        <v>65</v>
      </c>
      <c r="C222" s="138" t="s">
        <v>25</v>
      </c>
      <c r="D222" s="14" t="s">
        <v>59</v>
      </c>
      <c r="E222" s="16">
        <f>E223+E224</f>
        <v>374.3</v>
      </c>
      <c r="F222" s="16">
        <f>F223+F224</f>
        <v>284.8</v>
      </c>
      <c r="G222" s="122"/>
      <c r="H222" s="117">
        <v>15</v>
      </c>
      <c r="I222" s="117">
        <v>15</v>
      </c>
      <c r="J222" s="124"/>
    </row>
    <row r="223" spans="1:10" ht="15.75" customHeight="1">
      <c r="A223" s="158"/>
      <c r="B223" s="156"/>
      <c r="C223" s="139"/>
      <c r="D223" s="14" t="s">
        <v>23</v>
      </c>
      <c r="E223" s="13">
        <f>E226+E229</f>
        <v>374.3</v>
      </c>
      <c r="F223" s="13">
        <f>F226+F229</f>
        <v>284.8</v>
      </c>
      <c r="G223" s="122"/>
      <c r="H223" s="119"/>
      <c r="I223" s="119"/>
      <c r="J223" s="125"/>
    </row>
    <row r="224" spans="1:10" ht="15.75" customHeight="1">
      <c r="A224" s="158"/>
      <c r="B224" s="156"/>
      <c r="C224" s="139"/>
      <c r="D224" s="14" t="s">
        <v>21</v>
      </c>
      <c r="E224" s="13">
        <f>E227+E230</f>
        <v>0</v>
      </c>
      <c r="F224" s="13">
        <f>F227+F230</f>
        <v>0</v>
      </c>
      <c r="G224" s="122"/>
      <c r="H224" s="119"/>
      <c r="I224" s="119"/>
      <c r="J224" s="125"/>
    </row>
    <row r="225" spans="1:10" ht="15.75" customHeight="1">
      <c r="A225" s="158"/>
      <c r="B225" s="154" t="s">
        <v>8</v>
      </c>
      <c r="C225" s="139"/>
      <c r="D225" s="14" t="s">
        <v>59</v>
      </c>
      <c r="E225" s="13">
        <f>E226+E227</f>
        <v>374.3</v>
      </c>
      <c r="F225" s="13">
        <f>F226+F227</f>
        <v>284.8</v>
      </c>
      <c r="G225" s="122"/>
      <c r="H225" s="119"/>
      <c r="I225" s="119"/>
      <c r="J225" s="125"/>
    </row>
    <row r="226" spans="1:10" ht="15.75" customHeight="1">
      <c r="A226" s="158"/>
      <c r="B226" s="154"/>
      <c r="C226" s="139"/>
      <c r="D226" s="14" t="s">
        <v>23</v>
      </c>
      <c r="E226" s="13">
        <v>374.3</v>
      </c>
      <c r="F226" s="13">
        <v>284.8</v>
      </c>
      <c r="G226" s="122"/>
      <c r="H226" s="119"/>
      <c r="I226" s="119"/>
      <c r="J226" s="125"/>
    </row>
    <row r="227" spans="1:10" ht="15.75" customHeight="1">
      <c r="A227" s="158"/>
      <c r="B227" s="154"/>
      <c r="C227" s="139"/>
      <c r="D227" s="14" t="s">
        <v>21</v>
      </c>
      <c r="E227" s="13">
        <v>0</v>
      </c>
      <c r="F227" s="13">
        <v>0</v>
      </c>
      <c r="G227" s="122"/>
      <c r="H227" s="119"/>
      <c r="I227" s="119"/>
      <c r="J227" s="125"/>
    </row>
    <row r="228" spans="1:10" ht="15.75" customHeight="1">
      <c r="A228" s="158"/>
      <c r="B228" s="154" t="s">
        <v>95</v>
      </c>
      <c r="C228" s="139"/>
      <c r="D228" s="14" t="s">
        <v>59</v>
      </c>
      <c r="E228" s="13">
        <f>E229+E230</f>
        <v>0</v>
      </c>
      <c r="F228" s="13">
        <f>F229+F230</f>
        <v>0</v>
      </c>
      <c r="G228" s="122"/>
      <c r="H228" s="119"/>
      <c r="I228" s="119"/>
      <c r="J228" s="125"/>
    </row>
    <row r="229" spans="1:10" ht="15.75" customHeight="1">
      <c r="A229" s="158"/>
      <c r="B229" s="154"/>
      <c r="C229" s="139"/>
      <c r="D229" s="14" t="s">
        <v>23</v>
      </c>
      <c r="E229" s="13">
        <v>0</v>
      </c>
      <c r="F229" s="13">
        <v>0</v>
      </c>
      <c r="G229" s="122"/>
      <c r="H229" s="119"/>
      <c r="I229" s="119"/>
      <c r="J229" s="125"/>
    </row>
    <row r="230" spans="1:10" ht="15.75" customHeight="1">
      <c r="A230" s="159"/>
      <c r="B230" s="154"/>
      <c r="C230" s="140"/>
      <c r="D230" s="14" t="s">
        <v>21</v>
      </c>
      <c r="E230" s="13">
        <v>0</v>
      </c>
      <c r="F230" s="13">
        <v>0</v>
      </c>
      <c r="G230" s="122"/>
      <c r="H230" s="118"/>
      <c r="I230" s="118"/>
      <c r="J230" s="126"/>
    </row>
    <row r="231" spans="1:10" ht="15.75" customHeight="1">
      <c r="A231" s="153" t="s">
        <v>103</v>
      </c>
      <c r="B231" s="154" t="s">
        <v>8</v>
      </c>
      <c r="C231" s="141" t="s">
        <v>25</v>
      </c>
      <c r="D231" s="14" t="s">
        <v>59</v>
      </c>
      <c r="E231" s="16">
        <f>E232+E233</f>
        <v>360</v>
      </c>
      <c r="F231" s="16">
        <f>F232+F233</f>
        <v>347.6</v>
      </c>
      <c r="G231" s="122"/>
      <c r="H231" s="117">
        <v>4</v>
      </c>
      <c r="I231" s="117">
        <v>4</v>
      </c>
      <c r="J231" s="124"/>
    </row>
    <row r="232" spans="1:10" ht="15.75" customHeight="1">
      <c r="A232" s="153"/>
      <c r="B232" s="154"/>
      <c r="C232" s="142"/>
      <c r="D232" s="14" t="s">
        <v>23</v>
      </c>
      <c r="E232" s="13">
        <v>360</v>
      </c>
      <c r="F232" s="13">
        <v>347.6</v>
      </c>
      <c r="G232" s="122"/>
      <c r="H232" s="119"/>
      <c r="I232" s="119"/>
      <c r="J232" s="125"/>
    </row>
    <row r="233" spans="1:10" ht="15.75" customHeight="1">
      <c r="A233" s="153"/>
      <c r="B233" s="154"/>
      <c r="C233" s="143"/>
      <c r="D233" s="14" t="s">
        <v>21</v>
      </c>
      <c r="E233" s="13">
        <v>0</v>
      </c>
      <c r="F233" s="13">
        <v>0</v>
      </c>
      <c r="G233" s="123"/>
      <c r="H233" s="118"/>
      <c r="I233" s="118"/>
      <c r="J233" s="126"/>
    </row>
    <row r="234" spans="1:10" ht="15.75" customHeight="1">
      <c r="A234" s="173" t="s">
        <v>104</v>
      </c>
      <c r="B234" s="156" t="s">
        <v>65</v>
      </c>
      <c r="C234" s="138" t="s">
        <v>25</v>
      </c>
      <c r="D234" s="14" t="s">
        <v>59</v>
      </c>
      <c r="E234" s="16">
        <f>E235+E236</f>
        <v>1504.4</v>
      </c>
      <c r="F234" s="16">
        <f>F235+F236</f>
        <v>1489.3</v>
      </c>
      <c r="G234" s="121" t="s">
        <v>2</v>
      </c>
      <c r="H234" s="117">
        <v>15</v>
      </c>
      <c r="I234" s="117">
        <v>15</v>
      </c>
      <c r="J234" s="124"/>
    </row>
    <row r="235" spans="1:10" ht="15.75" customHeight="1">
      <c r="A235" s="173"/>
      <c r="B235" s="156"/>
      <c r="C235" s="139"/>
      <c r="D235" s="14" t="s">
        <v>23</v>
      </c>
      <c r="E235" s="13">
        <f>E238+E241</f>
        <v>1504.4</v>
      </c>
      <c r="F235" s="13">
        <f>F238+F241</f>
        <v>1489.3</v>
      </c>
      <c r="G235" s="122"/>
      <c r="H235" s="119"/>
      <c r="I235" s="119"/>
      <c r="J235" s="125"/>
    </row>
    <row r="236" spans="1:10" ht="15.75" customHeight="1">
      <c r="A236" s="173"/>
      <c r="B236" s="156"/>
      <c r="C236" s="139"/>
      <c r="D236" s="14" t="s">
        <v>21</v>
      </c>
      <c r="E236" s="13">
        <f>E239+E242</f>
        <v>0</v>
      </c>
      <c r="F236" s="13">
        <f>F239+F242</f>
        <v>0</v>
      </c>
      <c r="G236" s="122"/>
      <c r="H236" s="119"/>
      <c r="I236" s="119"/>
      <c r="J236" s="125"/>
    </row>
    <row r="237" spans="1:10" ht="15.75" customHeight="1">
      <c r="A237" s="173"/>
      <c r="B237" s="154" t="s">
        <v>8</v>
      </c>
      <c r="C237" s="139"/>
      <c r="D237" s="14" t="s">
        <v>59</v>
      </c>
      <c r="E237" s="13">
        <f>E238+E239</f>
        <v>1504.4</v>
      </c>
      <c r="F237" s="13">
        <f>F238+F239</f>
        <v>1489.3</v>
      </c>
      <c r="G237" s="122"/>
      <c r="H237" s="119"/>
      <c r="I237" s="119"/>
      <c r="J237" s="125"/>
    </row>
    <row r="238" spans="1:10" ht="15.75" customHeight="1">
      <c r="A238" s="173"/>
      <c r="B238" s="154"/>
      <c r="C238" s="139"/>
      <c r="D238" s="14" t="s">
        <v>23</v>
      </c>
      <c r="E238" s="13">
        <v>1504.4</v>
      </c>
      <c r="F238" s="13">
        <v>1489.3</v>
      </c>
      <c r="G238" s="122"/>
      <c r="H238" s="119"/>
      <c r="I238" s="119"/>
      <c r="J238" s="125"/>
    </row>
    <row r="239" spans="1:10" ht="15.75" customHeight="1">
      <c r="A239" s="173"/>
      <c r="B239" s="154"/>
      <c r="C239" s="139"/>
      <c r="D239" s="14" t="s">
        <v>21</v>
      </c>
      <c r="E239" s="13">
        <v>0</v>
      </c>
      <c r="F239" s="13">
        <v>0</v>
      </c>
      <c r="G239" s="122"/>
      <c r="H239" s="119"/>
      <c r="I239" s="119"/>
      <c r="J239" s="125"/>
    </row>
    <row r="240" spans="1:10" ht="15.75" customHeight="1">
      <c r="A240" s="173"/>
      <c r="B240" s="154" t="s">
        <v>95</v>
      </c>
      <c r="C240" s="139"/>
      <c r="D240" s="14" t="s">
        <v>59</v>
      </c>
      <c r="E240" s="13">
        <f>E241+E242</f>
        <v>0</v>
      </c>
      <c r="F240" s="13">
        <f>F241+F242</f>
        <v>0</v>
      </c>
      <c r="G240" s="122"/>
      <c r="H240" s="119"/>
      <c r="I240" s="119"/>
      <c r="J240" s="125"/>
    </row>
    <row r="241" spans="1:10" ht="15.75" customHeight="1">
      <c r="A241" s="173"/>
      <c r="B241" s="154"/>
      <c r="C241" s="139"/>
      <c r="D241" s="14" t="s">
        <v>23</v>
      </c>
      <c r="E241" s="13">
        <v>0</v>
      </c>
      <c r="F241" s="13">
        <v>0</v>
      </c>
      <c r="G241" s="122"/>
      <c r="H241" s="119"/>
      <c r="I241" s="119"/>
      <c r="J241" s="125"/>
    </row>
    <row r="242" spans="1:10" ht="15.75" customHeight="1">
      <c r="A242" s="173"/>
      <c r="B242" s="154"/>
      <c r="C242" s="140"/>
      <c r="D242" s="14" t="s">
        <v>21</v>
      </c>
      <c r="E242" s="13">
        <v>0</v>
      </c>
      <c r="F242" s="13">
        <v>0</v>
      </c>
      <c r="G242" s="122"/>
      <c r="H242" s="118"/>
      <c r="I242" s="118"/>
      <c r="J242" s="126"/>
    </row>
    <row r="243" spans="1:10" ht="15.75" customHeight="1">
      <c r="A243" s="172" t="s">
        <v>105</v>
      </c>
      <c r="B243" s="156" t="s">
        <v>65</v>
      </c>
      <c r="C243" s="138" t="s">
        <v>25</v>
      </c>
      <c r="D243" s="14" t="s">
        <v>59</v>
      </c>
      <c r="E243" s="16">
        <f>E244+E245</f>
        <v>215.6</v>
      </c>
      <c r="F243" s="16">
        <f>F244+F245</f>
        <v>206.3</v>
      </c>
      <c r="G243" s="122"/>
      <c r="H243" s="117">
        <v>15</v>
      </c>
      <c r="I243" s="117">
        <v>15</v>
      </c>
      <c r="J243" s="124"/>
    </row>
    <row r="244" spans="1:10" ht="15.75" customHeight="1">
      <c r="A244" s="172"/>
      <c r="B244" s="156"/>
      <c r="C244" s="139"/>
      <c r="D244" s="14" t="s">
        <v>23</v>
      </c>
      <c r="E244" s="13">
        <f>E247+E250</f>
        <v>215.6</v>
      </c>
      <c r="F244" s="13">
        <f>F247+F250</f>
        <v>206.3</v>
      </c>
      <c r="G244" s="122"/>
      <c r="H244" s="119"/>
      <c r="I244" s="119"/>
      <c r="J244" s="125"/>
    </row>
    <row r="245" spans="1:10" ht="15.75" customHeight="1">
      <c r="A245" s="172"/>
      <c r="B245" s="156"/>
      <c r="C245" s="139"/>
      <c r="D245" s="14" t="s">
        <v>21</v>
      </c>
      <c r="E245" s="13">
        <f>E248+E251</f>
        <v>0</v>
      </c>
      <c r="F245" s="13">
        <f>F248+F251</f>
        <v>0</v>
      </c>
      <c r="G245" s="122"/>
      <c r="H245" s="119"/>
      <c r="I245" s="119"/>
      <c r="J245" s="125"/>
    </row>
    <row r="246" spans="1:10" ht="15.75" customHeight="1">
      <c r="A246" s="172"/>
      <c r="B246" s="154" t="s">
        <v>8</v>
      </c>
      <c r="C246" s="139"/>
      <c r="D246" s="14" t="s">
        <v>59</v>
      </c>
      <c r="E246" s="13">
        <f>E247+E248</f>
        <v>215.6</v>
      </c>
      <c r="F246" s="13">
        <f>F247+F248</f>
        <v>206.3</v>
      </c>
      <c r="G246" s="122"/>
      <c r="H246" s="119"/>
      <c r="I246" s="119"/>
      <c r="J246" s="125"/>
    </row>
    <row r="247" spans="1:10" ht="15.75" customHeight="1">
      <c r="A247" s="172"/>
      <c r="B247" s="154"/>
      <c r="C247" s="139"/>
      <c r="D247" s="14" t="s">
        <v>23</v>
      </c>
      <c r="E247" s="13">
        <v>215.6</v>
      </c>
      <c r="F247" s="13">
        <v>206.3</v>
      </c>
      <c r="G247" s="122"/>
      <c r="H247" s="119"/>
      <c r="I247" s="119"/>
      <c r="J247" s="125"/>
    </row>
    <row r="248" spans="1:10" ht="15.75" customHeight="1">
      <c r="A248" s="172"/>
      <c r="B248" s="154"/>
      <c r="C248" s="139"/>
      <c r="D248" s="14" t="s">
        <v>21</v>
      </c>
      <c r="E248" s="13">
        <v>0</v>
      </c>
      <c r="F248" s="13">
        <v>0</v>
      </c>
      <c r="G248" s="122"/>
      <c r="H248" s="119"/>
      <c r="I248" s="119"/>
      <c r="J248" s="125"/>
    </row>
    <row r="249" spans="1:10" ht="15.75" customHeight="1">
      <c r="A249" s="172"/>
      <c r="B249" s="154" t="s">
        <v>95</v>
      </c>
      <c r="C249" s="139"/>
      <c r="D249" s="14" t="s">
        <v>59</v>
      </c>
      <c r="E249" s="13">
        <f>E250+E251</f>
        <v>0</v>
      </c>
      <c r="F249" s="13">
        <f>F250+F251</f>
        <v>0</v>
      </c>
      <c r="G249" s="122"/>
      <c r="H249" s="119"/>
      <c r="I249" s="119"/>
      <c r="J249" s="125"/>
    </row>
    <row r="250" spans="1:10" ht="15.75" customHeight="1">
      <c r="A250" s="172"/>
      <c r="B250" s="154"/>
      <c r="C250" s="139"/>
      <c r="D250" s="14" t="s">
        <v>23</v>
      </c>
      <c r="E250" s="13">
        <v>0</v>
      </c>
      <c r="F250" s="13">
        <v>0</v>
      </c>
      <c r="G250" s="122"/>
      <c r="H250" s="119"/>
      <c r="I250" s="119"/>
      <c r="J250" s="125"/>
    </row>
    <row r="251" spans="1:10" ht="15.75" customHeight="1">
      <c r="A251" s="172"/>
      <c r="B251" s="154"/>
      <c r="C251" s="140"/>
      <c r="D251" s="14" t="s">
        <v>21</v>
      </c>
      <c r="E251" s="13">
        <v>0</v>
      </c>
      <c r="F251" s="13">
        <v>0</v>
      </c>
      <c r="G251" s="122"/>
      <c r="H251" s="118"/>
      <c r="I251" s="118"/>
      <c r="J251" s="126"/>
    </row>
    <row r="252" spans="1:10" ht="15.75" customHeight="1">
      <c r="A252" s="153" t="s">
        <v>106</v>
      </c>
      <c r="B252" s="156" t="s">
        <v>65</v>
      </c>
      <c r="C252" s="138" t="s">
        <v>25</v>
      </c>
      <c r="D252" s="14" t="s">
        <v>59</v>
      </c>
      <c r="E252" s="16">
        <f>E253+E254</f>
        <v>19569.099999999999</v>
      </c>
      <c r="F252" s="16">
        <f>F253+F254</f>
        <v>18748</v>
      </c>
      <c r="G252" s="122"/>
      <c r="H252" s="117">
        <v>15</v>
      </c>
      <c r="I252" s="117">
        <v>15</v>
      </c>
      <c r="J252" s="124"/>
    </row>
    <row r="253" spans="1:10" ht="15.75" customHeight="1">
      <c r="A253" s="153"/>
      <c r="B253" s="156"/>
      <c r="C253" s="139"/>
      <c r="D253" s="14" t="s">
        <v>23</v>
      </c>
      <c r="E253" s="13">
        <f>E256+E259</f>
        <v>6460.2</v>
      </c>
      <c r="F253" s="13">
        <f>F256+F259</f>
        <v>5705.7</v>
      </c>
      <c r="G253" s="122"/>
      <c r="H253" s="119"/>
      <c r="I253" s="119"/>
      <c r="J253" s="125"/>
    </row>
    <row r="254" spans="1:10" ht="15.75" customHeight="1">
      <c r="A254" s="153"/>
      <c r="B254" s="156"/>
      <c r="C254" s="139"/>
      <c r="D254" s="14" t="s">
        <v>21</v>
      </c>
      <c r="E254" s="13">
        <f>E257+E260</f>
        <v>13108.9</v>
      </c>
      <c r="F254" s="13">
        <f>F257+F260</f>
        <v>13042.3</v>
      </c>
      <c r="G254" s="122"/>
      <c r="H254" s="119"/>
      <c r="I254" s="119"/>
      <c r="J254" s="125"/>
    </row>
    <row r="255" spans="1:10" ht="15.75" customHeight="1">
      <c r="A255" s="153"/>
      <c r="B255" s="154" t="s">
        <v>8</v>
      </c>
      <c r="C255" s="139"/>
      <c r="D255" s="14" t="s">
        <v>59</v>
      </c>
      <c r="E255" s="13">
        <f>E256+E257</f>
        <v>19569.099999999999</v>
      </c>
      <c r="F255" s="13">
        <f>F256+F257</f>
        <v>18748</v>
      </c>
      <c r="G255" s="122"/>
      <c r="H255" s="119"/>
      <c r="I255" s="119"/>
      <c r="J255" s="125"/>
    </row>
    <row r="256" spans="1:10" ht="15.75" customHeight="1">
      <c r="A256" s="153"/>
      <c r="B256" s="154"/>
      <c r="C256" s="139"/>
      <c r="D256" s="14" t="s">
        <v>23</v>
      </c>
      <c r="E256" s="13">
        <v>6460.2</v>
      </c>
      <c r="F256" s="13">
        <v>5705.7</v>
      </c>
      <c r="G256" s="122"/>
      <c r="H256" s="119"/>
      <c r="I256" s="119"/>
      <c r="J256" s="125"/>
    </row>
    <row r="257" spans="1:10" ht="15.75" customHeight="1">
      <c r="A257" s="153"/>
      <c r="B257" s="154"/>
      <c r="C257" s="139"/>
      <c r="D257" s="14" t="s">
        <v>21</v>
      </c>
      <c r="E257" s="13">
        <v>13108.9</v>
      </c>
      <c r="F257" s="13">
        <v>13042.3</v>
      </c>
      <c r="G257" s="122"/>
      <c r="H257" s="119"/>
      <c r="I257" s="119"/>
      <c r="J257" s="125"/>
    </row>
    <row r="258" spans="1:10" ht="15.75" customHeight="1">
      <c r="A258" s="153"/>
      <c r="B258" s="154" t="s">
        <v>95</v>
      </c>
      <c r="C258" s="139"/>
      <c r="D258" s="14" t="s">
        <v>59</v>
      </c>
      <c r="E258" s="13">
        <f>E259+E260</f>
        <v>0</v>
      </c>
      <c r="F258" s="13">
        <f>F259+F260</f>
        <v>0</v>
      </c>
      <c r="G258" s="122"/>
      <c r="H258" s="119"/>
      <c r="I258" s="119"/>
      <c r="J258" s="125"/>
    </row>
    <row r="259" spans="1:10" ht="15.75" customHeight="1">
      <c r="A259" s="153"/>
      <c r="B259" s="154"/>
      <c r="C259" s="139"/>
      <c r="D259" s="14" t="s">
        <v>23</v>
      </c>
      <c r="E259" s="13">
        <v>0</v>
      </c>
      <c r="F259" s="13">
        <v>0</v>
      </c>
      <c r="G259" s="122"/>
      <c r="H259" s="119"/>
      <c r="I259" s="119"/>
      <c r="J259" s="125"/>
    </row>
    <row r="260" spans="1:10" ht="15.75" customHeight="1">
      <c r="A260" s="153"/>
      <c r="B260" s="154"/>
      <c r="C260" s="140"/>
      <c r="D260" s="14" t="s">
        <v>21</v>
      </c>
      <c r="E260" s="13">
        <v>0</v>
      </c>
      <c r="F260" s="13">
        <v>0</v>
      </c>
      <c r="G260" s="122"/>
      <c r="H260" s="118"/>
      <c r="I260" s="118"/>
      <c r="J260" s="126"/>
    </row>
    <row r="261" spans="1:10" ht="15.75" customHeight="1">
      <c r="A261" s="153" t="s">
        <v>107</v>
      </c>
      <c r="B261" s="156" t="s">
        <v>65</v>
      </c>
      <c r="C261" s="138" t="s">
        <v>25</v>
      </c>
      <c r="D261" s="14" t="s">
        <v>59</v>
      </c>
      <c r="E261" s="16">
        <f t="shared" ref="E261:F261" si="27">E262+E263+E264</f>
        <v>3192.6</v>
      </c>
      <c r="F261" s="16">
        <f t="shared" si="27"/>
        <v>3131.45</v>
      </c>
      <c r="G261" s="122"/>
      <c r="H261" s="117">
        <v>15</v>
      </c>
      <c r="I261" s="117">
        <v>15</v>
      </c>
      <c r="J261" s="124"/>
    </row>
    <row r="262" spans="1:10" ht="15.75" customHeight="1">
      <c r="A262" s="153"/>
      <c r="B262" s="156"/>
      <c r="C262" s="139"/>
      <c r="D262" s="14" t="s">
        <v>23</v>
      </c>
      <c r="E262" s="13">
        <f>E266+E270</f>
        <v>61.15</v>
      </c>
      <c r="F262" s="13">
        <f>F266+F270</f>
        <v>0</v>
      </c>
      <c r="G262" s="122"/>
      <c r="H262" s="119"/>
      <c r="I262" s="119"/>
      <c r="J262" s="125"/>
    </row>
    <row r="263" spans="1:10" ht="15.75" customHeight="1">
      <c r="A263" s="153"/>
      <c r="B263" s="156"/>
      <c r="C263" s="139"/>
      <c r="D263" s="14" t="s">
        <v>21</v>
      </c>
      <c r="E263" s="13">
        <f>E268+E272</f>
        <v>3131.45</v>
      </c>
      <c r="F263" s="13">
        <f>F268+F272</f>
        <v>3131.45</v>
      </c>
      <c r="G263" s="122"/>
      <c r="H263" s="119"/>
      <c r="I263" s="119"/>
      <c r="J263" s="125"/>
    </row>
    <row r="264" spans="1:10" ht="15.75" customHeight="1">
      <c r="A264" s="153"/>
      <c r="B264" s="156"/>
      <c r="C264" s="139"/>
      <c r="D264" s="14" t="s">
        <v>68</v>
      </c>
      <c r="E264" s="13">
        <f t="shared" ref="E264:F264" si="28">E271+E267</f>
        <v>0</v>
      </c>
      <c r="F264" s="13">
        <f t="shared" si="28"/>
        <v>0</v>
      </c>
      <c r="G264" s="122"/>
      <c r="H264" s="119"/>
      <c r="I264" s="119"/>
      <c r="J264" s="125"/>
    </row>
    <row r="265" spans="1:10" ht="15.75" customHeight="1">
      <c r="A265" s="153"/>
      <c r="B265" s="154" t="s">
        <v>8</v>
      </c>
      <c r="C265" s="139"/>
      <c r="D265" s="14" t="s">
        <v>59</v>
      </c>
      <c r="E265" s="13">
        <f>E266+E268+E267</f>
        <v>3192.6</v>
      </c>
      <c r="F265" s="13">
        <f>F266+F268+F267</f>
        <v>3131.45</v>
      </c>
      <c r="G265" s="122"/>
      <c r="H265" s="119"/>
      <c r="I265" s="119"/>
      <c r="J265" s="125"/>
    </row>
    <row r="266" spans="1:10" ht="15.75" customHeight="1">
      <c r="A266" s="153"/>
      <c r="B266" s="154"/>
      <c r="C266" s="139"/>
      <c r="D266" s="14" t="s">
        <v>23</v>
      </c>
      <c r="E266" s="13">
        <v>61.15</v>
      </c>
      <c r="F266" s="13">
        <v>0</v>
      </c>
      <c r="G266" s="122"/>
      <c r="H266" s="119"/>
      <c r="I266" s="119"/>
      <c r="J266" s="125"/>
    </row>
    <row r="267" spans="1:10" ht="15.75" customHeight="1">
      <c r="A267" s="153"/>
      <c r="B267" s="154"/>
      <c r="C267" s="139"/>
      <c r="D267" s="14" t="s">
        <v>68</v>
      </c>
      <c r="E267" s="13">
        <v>0</v>
      </c>
      <c r="F267" s="13">
        <v>0</v>
      </c>
      <c r="G267" s="122"/>
      <c r="H267" s="119"/>
      <c r="I267" s="119"/>
      <c r="J267" s="125"/>
    </row>
    <row r="268" spans="1:10" ht="15.75" customHeight="1">
      <c r="A268" s="153"/>
      <c r="B268" s="154"/>
      <c r="C268" s="139"/>
      <c r="D268" s="14" t="s">
        <v>21</v>
      </c>
      <c r="E268" s="13">
        <v>3131.45</v>
      </c>
      <c r="F268" s="13">
        <v>3131.45</v>
      </c>
      <c r="G268" s="122"/>
      <c r="H268" s="119"/>
      <c r="I268" s="119"/>
      <c r="J268" s="125"/>
    </row>
    <row r="269" spans="1:10" ht="15.75" customHeight="1">
      <c r="A269" s="153"/>
      <c r="B269" s="154" t="s">
        <v>95</v>
      </c>
      <c r="C269" s="139"/>
      <c r="D269" s="14" t="s">
        <v>59</v>
      </c>
      <c r="E269" s="13">
        <f>E270+E272+E271</f>
        <v>0</v>
      </c>
      <c r="F269" s="13">
        <f>F270+F272+F271</f>
        <v>0</v>
      </c>
      <c r="G269" s="122"/>
      <c r="H269" s="119"/>
      <c r="I269" s="119"/>
      <c r="J269" s="125"/>
    </row>
    <row r="270" spans="1:10" ht="15.75" customHeight="1">
      <c r="A270" s="153"/>
      <c r="B270" s="154"/>
      <c r="C270" s="139"/>
      <c r="D270" s="14" t="s">
        <v>23</v>
      </c>
      <c r="E270" s="13">
        <v>0</v>
      </c>
      <c r="F270" s="13">
        <v>0</v>
      </c>
      <c r="G270" s="122"/>
      <c r="H270" s="119"/>
      <c r="I270" s="119"/>
      <c r="J270" s="125"/>
    </row>
    <row r="271" spans="1:10" ht="15.75" customHeight="1">
      <c r="A271" s="153"/>
      <c r="B271" s="154"/>
      <c r="C271" s="139"/>
      <c r="D271" s="14" t="s">
        <v>68</v>
      </c>
      <c r="E271" s="13">
        <v>0</v>
      </c>
      <c r="F271" s="13">
        <v>0</v>
      </c>
      <c r="G271" s="122"/>
      <c r="H271" s="119"/>
      <c r="I271" s="119"/>
      <c r="J271" s="125"/>
    </row>
    <row r="272" spans="1:10" ht="15.75" customHeight="1">
      <c r="A272" s="153"/>
      <c r="B272" s="154"/>
      <c r="C272" s="140"/>
      <c r="D272" s="14" t="s">
        <v>21</v>
      </c>
      <c r="E272" s="13">
        <v>0</v>
      </c>
      <c r="F272" s="13">
        <v>0</v>
      </c>
      <c r="G272" s="123"/>
      <c r="H272" s="118"/>
      <c r="I272" s="118"/>
      <c r="J272" s="126"/>
    </row>
    <row r="273" spans="1:10" ht="15.75" customHeight="1">
      <c r="A273" s="157" t="s">
        <v>188</v>
      </c>
      <c r="B273" s="154" t="s">
        <v>8</v>
      </c>
      <c r="C273" s="95"/>
      <c r="D273" s="14" t="s">
        <v>59</v>
      </c>
      <c r="E273" s="16">
        <f>E274+E275</f>
        <v>161.1</v>
      </c>
      <c r="F273" s="16">
        <f>F274+F275</f>
        <v>161.1</v>
      </c>
      <c r="G273" s="121" t="s">
        <v>2</v>
      </c>
      <c r="H273" s="42"/>
      <c r="I273" s="42"/>
      <c r="J273" s="121" t="s">
        <v>291</v>
      </c>
    </row>
    <row r="274" spans="1:10" ht="15.75" customHeight="1">
      <c r="A274" s="158"/>
      <c r="B274" s="154"/>
      <c r="C274" s="95"/>
      <c r="D274" s="14" t="s">
        <v>23</v>
      </c>
      <c r="E274" s="13">
        <v>161.1</v>
      </c>
      <c r="F274" s="13">
        <v>161.1</v>
      </c>
      <c r="G274" s="122"/>
      <c r="H274" s="42">
        <v>0</v>
      </c>
      <c r="I274" s="42">
        <v>1</v>
      </c>
      <c r="J274" s="122"/>
    </row>
    <row r="275" spans="1:10" ht="15.75" customHeight="1">
      <c r="A275" s="159"/>
      <c r="B275" s="154"/>
      <c r="C275" s="95"/>
      <c r="D275" s="14" t="s">
        <v>21</v>
      </c>
      <c r="E275" s="13">
        <v>0</v>
      </c>
      <c r="F275" s="13">
        <v>0</v>
      </c>
      <c r="G275" s="123"/>
      <c r="H275" s="42"/>
      <c r="I275" s="42"/>
      <c r="J275" s="123"/>
    </row>
    <row r="276" spans="1:10" ht="15.75" customHeight="1">
      <c r="A276" s="155" t="s">
        <v>108</v>
      </c>
      <c r="B276" s="171" t="s">
        <v>6</v>
      </c>
      <c r="C276" s="144" t="s">
        <v>25</v>
      </c>
      <c r="D276" s="14" t="s">
        <v>59</v>
      </c>
      <c r="E276" s="16">
        <f>E277+E278</f>
        <v>0</v>
      </c>
      <c r="F276" s="16">
        <f>F277+F278</f>
        <v>0</v>
      </c>
      <c r="G276" s="117" t="s">
        <v>0</v>
      </c>
      <c r="H276" s="117" t="s">
        <v>0</v>
      </c>
      <c r="I276" s="117" t="s">
        <v>0</v>
      </c>
      <c r="J276" s="124"/>
    </row>
    <row r="277" spans="1:10" ht="15.75" customHeight="1">
      <c r="A277" s="155"/>
      <c r="B277" s="171"/>
      <c r="C277" s="145"/>
      <c r="D277" s="14" t="s">
        <v>23</v>
      </c>
      <c r="E277" s="13">
        <f>E279+E280+E281+E282+E283+E28</f>
        <v>0</v>
      </c>
      <c r="F277" s="13">
        <f>F279+F280+F281+F282+F283+F284</f>
        <v>0</v>
      </c>
      <c r="G277" s="119"/>
      <c r="H277" s="119"/>
      <c r="I277" s="119"/>
      <c r="J277" s="125"/>
    </row>
    <row r="278" spans="1:10" ht="15.75" customHeight="1">
      <c r="A278" s="155"/>
      <c r="B278" s="171"/>
      <c r="C278" s="146"/>
      <c r="D278" s="14" t="s">
        <v>21</v>
      </c>
      <c r="E278" s="13"/>
      <c r="F278" s="13"/>
      <c r="G278" s="118"/>
      <c r="H278" s="118"/>
      <c r="I278" s="118"/>
      <c r="J278" s="126"/>
    </row>
    <row r="279" spans="1:10" ht="59.45" customHeight="1">
      <c r="A279" s="23" t="s">
        <v>109</v>
      </c>
      <c r="B279" s="32" t="s">
        <v>13</v>
      </c>
      <c r="C279" s="96" t="s">
        <v>25</v>
      </c>
      <c r="D279" s="14" t="s">
        <v>23</v>
      </c>
      <c r="E279" s="13">
        <v>0</v>
      </c>
      <c r="F279" s="13">
        <v>0</v>
      </c>
      <c r="G279" s="121" t="s">
        <v>41</v>
      </c>
      <c r="H279" s="30">
        <v>0</v>
      </c>
      <c r="I279" s="109">
        <v>0</v>
      </c>
      <c r="J279" s="130" t="s">
        <v>28</v>
      </c>
    </row>
    <row r="280" spans="1:10" ht="61.9" customHeight="1">
      <c r="A280" s="33" t="s">
        <v>110</v>
      </c>
      <c r="B280" s="32" t="s">
        <v>13</v>
      </c>
      <c r="C280" s="96" t="s">
        <v>25</v>
      </c>
      <c r="D280" s="14" t="s">
        <v>23</v>
      </c>
      <c r="E280" s="13">
        <v>0</v>
      </c>
      <c r="F280" s="13">
        <v>0</v>
      </c>
      <c r="G280" s="122"/>
      <c r="H280" s="30">
        <v>0</v>
      </c>
      <c r="I280" s="109">
        <v>0</v>
      </c>
      <c r="J280" s="130"/>
    </row>
    <row r="281" spans="1:10" ht="66" customHeight="1">
      <c r="A281" s="33" t="s">
        <v>111</v>
      </c>
      <c r="B281" s="32" t="s">
        <v>13</v>
      </c>
      <c r="C281" s="96" t="s">
        <v>25</v>
      </c>
      <c r="D281" s="14" t="s">
        <v>23</v>
      </c>
      <c r="E281" s="13">
        <v>0</v>
      </c>
      <c r="F281" s="13">
        <v>0</v>
      </c>
      <c r="G281" s="122"/>
      <c r="H281" s="30">
        <v>0</v>
      </c>
      <c r="I281" s="109">
        <v>0</v>
      </c>
      <c r="J281" s="130"/>
    </row>
    <row r="282" spans="1:10" ht="67.150000000000006" customHeight="1">
      <c r="A282" s="33" t="s">
        <v>112</v>
      </c>
      <c r="B282" s="32" t="s">
        <v>13</v>
      </c>
      <c r="C282" s="96" t="s">
        <v>308</v>
      </c>
      <c r="D282" s="14" t="s">
        <v>23</v>
      </c>
      <c r="E282" s="13">
        <v>0</v>
      </c>
      <c r="F282" s="13">
        <v>0</v>
      </c>
      <c r="G282" s="122"/>
      <c r="H282" s="30">
        <v>0</v>
      </c>
      <c r="I282" s="109">
        <v>0</v>
      </c>
      <c r="J282" s="130"/>
    </row>
    <row r="283" spans="1:10" ht="67.150000000000006" customHeight="1">
      <c r="A283" s="33" t="s">
        <v>113</v>
      </c>
      <c r="B283" s="32" t="s">
        <v>13</v>
      </c>
      <c r="C283" s="96" t="s">
        <v>309</v>
      </c>
      <c r="D283" s="14" t="s">
        <v>23</v>
      </c>
      <c r="E283" s="13">
        <v>0</v>
      </c>
      <c r="F283" s="13">
        <v>0</v>
      </c>
      <c r="G283" s="122"/>
      <c r="H283" s="30">
        <v>0</v>
      </c>
      <c r="I283" s="109">
        <v>0</v>
      </c>
      <c r="J283" s="130"/>
    </row>
    <row r="284" spans="1:10" ht="66.599999999999994" customHeight="1">
      <c r="A284" s="33" t="s">
        <v>114</v>
      </c>
      <c r="B284" s="32" t="s">
        <v>13</v>
      </c>
      <c r="C284" s="96" t="s">
        <v>309</v>
      </c>
      <c r="D284" s="14" t="s">
        <v>23</v>
      </c>
      <c r="E284" s="13">
        <v>0</v>
      </c>
      <c r="F284" s="13">
        <v>0</v>
      </c>
      <c r="G284" s="122"/>
      <c r="H284" s="30">
        <v>0</v>
      </c>
      <c r="I284" s="109">
        <v>0</v>
      </c>
      <c r="J284" s="130"/>
    </row>
    <row r="285" spans="1:10" s="106" customFormat="1" ht="51">
      <c r="A285" s="110" t="s">
        <v>316</v>
      </c>
      <c r="B285" s="110" t="s">
        <v>13</v>
      </c>
      <c r="C285" s="93" t="s">
        <v>25</v>
      </c>
      <c r="D285" s="107" t="s">
        <v>23</v>
      </c>
      <c r="E285" s="111" t="s">
        <v>318</v>
      </c>
      <c r="F285" s="112">
        <v>0</v>
      </c>
      <c r="G285" s="104" t="s">
        <v>317</v>
      </c>
      <c r="H285" s="108">
        <v>0</v>
      </c>
      <c r="I285" s="105">
        <v>0</v>
      </c>
      <c r="J285" s="130"/>
    </row>
    <row r="286" spans="1:10" ht="15.75" customHeight="1">
      <c r="A286" s="155" t="s">
        <v>115</v>
      </c>
      <c r="B286" s="154" t="s">
        <v>65</v>
      </c>
      <c r="C286" s="141" t="s">
        <v>25</v>
      </c>
      <c r="D286" s="14" t="s">
        <v>59</v>
      </c>
      <c r="E286" s="16">
        <f>E287+E288+0.03</f>
        <v>4772.83</v>
      </c>
      <c r="F286" s="16">
        <f>F287+F288</f>
        <v>4640.9400000000005</v>
      </c>
      <c r="G286" s="117" t="s">
        <v>0</v>
      </c>
      <c r="H286" s="117" t="s">
        <v>0</v>
      </c>
      <c r="I286" s="117" t="s">
        <v>0</v>
      </c>
      <c r="J286" s="124"/>
    </row>
    <row r="287" spans="1:10" ht="15.75" customHeight="1">
      <c r="A287" s="155"/>
      <c r="B287" s="154"/>
      <c r="C287" s="142"/>
      <c r="D287" s="14" t="s">
        <v>23</v>
      </c>
      <c r="E287" s="13">
        <f>E290+E293</f>
        <v>4772.8</v>
      </c>
      <c r="F287" s="13">
        <f>F290+F293</f>
        <v>4640.9400000000005</v>
      </c>
      <c r="G287" s="119"/>
      <c r="H287" s="119"/>
      <c r="I287" s="119"/>
      <c r="J287" s="125"/>
    </row>
    <row r="288" spans="1:10" ht="15.75" customHeight="1">
      <c r="A288" s="155"/>
      <c r="B288" s="154"/>
      <c r="C288" s="142"/>
      <c r="D288" s="14" t="s">
        <v>21</v>
      </c>
      <c r="E288" s="13">
        <f>E291+E294</f>
        <v>0</v>
      </c>
      <c r="F288" s="13">
        <f>F291+F294</f>
        <v>0</v>
      </c>
      <c r="G288" s="119"/>
      <c r="H288" s="119"/>
      <c r="I288" s="119"/>
      <c r="J288" s="125"/>
    </row>
    <row r="289" spans="1:10" ht="15.75" customHeight="1">
      <c r="A289" s="155"/>
      <c r="B289" s="154" t="s">
        <v>6</v>
      </c>
      <c r="C289" s="142"/>
      <c r="D289" s="14" t="s">
        <v>59</v>
      </c>
      <c r="E289" s="13">
        <f>E290+E291</f>
        <v>4772.8</v>
      </c>
      <c r="F289" s="13">
        <f>F290+F291</f>
        <v>4640.9400000000005</v>
      </c>
      <c r="G289" s="119"/>
      <c r="H289" s="119"/>
      <c r="I289" s="119"/>
      <c r="J289" s="125"/>
    </row>
    <row r="290" spans="1:10" ht="15.75" customHeight="1">
      <c r="A290" s="155"/>
      <c r="B290" s="154"/>
      <c r="C290" s="142"/>
      <c r="D290" s="14" t="s">
        <v>23</v>
      </c>
      <c r="E290" s="13">
        <f>E295+E296+E298+E299+E300+E301+E302+E304+E306+E308+E309+E310+E311</f>
        <v>4772.8</v>
      </c>
      <c r="F290" s="13">
        <f>F295+F296+F298+F299+F300+F301+F302+F304+F306+F308+F309+F310+F311</f>
        <v>4640.9400000000005</v>
      </c>
      <c r="G290" s="119"/>
      <c r="H290" s="119"/>
      <c r="I290" s="119"/>
      <c r="J290" s="125"/>
    </row>
    <row r="291" spans="1:10" ht="15.75" customHeight="1">
      <c r="A291" s="155"/>
      <c r="B291" s="154"/>
      <c r="C291" s="142"/>
      <c r="D291" s="14" t="s">
        <v>21</v>
      </c>
      <c r="E291" s="13">
        <v>0</v>
      </c>
      <c r="F291" s="13">
        <v>0</v>
      </c>
      <c r="G291" s="119"/>
      <c r="H291" s="119"/>
      <c r="I291" s="119"/>
      <c r="J291" s="125"/>
    </row>
    <row r="292" spans="1:10" ht="15.75" customHeight="1">
      <c r="A292" s="155"/>
      <c r="B292" s="160" t="s">
        <v>116</v>
      </c>
      <c r="C292" s="142"/>
      <c r="D292" s="14" t="s">
        <v>59</v>
      </c>
      <c r="E292" s="13">
        <f>E293+E294</f>
        <v>0</v>
      </c>
      <c r="F292" s="13">
        <f>F293+F294</f>
        <v>0</v>
      </c>
      <c r="G292" s="119"/>
      <c r="H292" s="119"/>
      <c r="I292" s="119"/>
      <c r="J292" s="125"/>
    </row>
    <row r="293" spans="1:10" ht="15.75" customHeight="1">
      <c r="A293" s="155"/>
      <c r="B293" s="161"/>
      <c r="C293" s="142"/>
      <c r="D293" s="14" t="s">
        <v>23</v>
      </c>
      <c r="E293" s="13">
        <f>E307+E305+E297+E303</f>
        <v>0</v>
      </c>
      <c r="F293" s="13">
        <f>F307+F305+F297+F303</f>
        <v>0</v>
      </c>
      <c r="G293" s="119"/>
      <c r="H293" s="119"/>
      <c r="I293" s="119"/>
      <c r="J293" s="125"/>
    </row>
    <row r="294" spans="1:10" ht="15.75" customHeight="1">
      <c r="A294" s="155"/>
      <c r="B294" s="162"/>
      <c r="C294" s="143"/>
      <c r="D294" s="14" t="s">
        <v>21</v>
      </c>
      <c r="E294" s="13">
        <v>0</v>
      </c>
      <c r="F294" s="13">
        <v>0</v>
      </c>
      <c r="G294" s="118"/>
      <c r="H294" s="118"/>
      <c r="I294" s="118"/>
      <c r="J294" s="126"/>
    </row>
    <row r="295" spans="1:10" ht="63">
      <c r="A295" s="35" t="s">
        <v>117</v>
      </c>
      <c r="B295" s="32" t="s">
        <v>13</v>
      </c>
      <c r="C295" s="96" t="s">
        <v>310</v>
      </c>
      <c r="D295" s="14" t="s">
        <v>23</v>
      </c>
      <c r="E295" s="13">
        <v>0</v>
      </c>
      <c r="F295" s="14">
        <v>0</v>
      </c>
      <c r="G295" s="121" t="s">
        <v>2</v>
      </c>
      <c r="H295" s="30">
        <v>0</v>
      </c>
      <c r="I295" s="30">
        <v>0</v>
      </c>
      <c r="J295" s="121"/>
    </row>
    <row r="296" spans="1:10" ht="66" customHeight="1">
      <c r="A296" s="157" t="s">
        <v>118</v>
      </c>
      <c r="B296" s="32" t="s">
        <v>13</v>
      </c>
      <c r="C296" s="96" t="s">
        <v>310</v>
      </c>
      <c r="D296" s="14" t="s">
        <v>23</v>
      </c>
      <c r="E296" s="13">
        <v>0</v>
      </c>
      <c r="F296" s="13">
        <v>0</v>
      </c>
      <c r="G296" s="122"/>
      <c r="H296" s="117">
        <v>0</v>
      </c>
      <c r="I296" s="117">
        <v>0</v>
      </c>
      <c r="J296" s="122"/>
    </row>
    <row r="297" spans="1:10" ht="31.5">
      <c r="A297" s="159"/>
      <c r="B297" s="32" t="s">
        <v>116</v>
      </c>
      <c r="C297" s="94" t="s">
        <v>311</v>
      </c>
      <c r="D297" s="14" t="s">
        <v>23</v>
      </c>
      <c r="E297" s="13">
        <v>0</v>
      </c>
      <c r="F297" s="13">
        <v>0</v>
      </c>
      <c r="G297" s="122"/>
      <c r="H297" s="118"/>
      <c r="I297" s="118"/>
      <c r="J297" s="122"/>
    </row>
    <row r="298" spans="1:10" ht="63">
      <c r="A298" s="35" t="s">
        <v>119</v>
      </c>
      <c r="B298" s="32" t="s">
        <v>13</v>
      </c>
      <c r="C298" s="96" t="s">
        <v>310</v>
      </c>
      <c r="D298" s="14" t="s">
        <v>23</v>
      </c>
      <c r="E298" s="13">
        <v>0</v>
      </c>
      <c r="F298" s="14">
        <v>0</v>
      </c>
      <c r="G298" s="122"/>
      <c r="H298" s="30">
        <v>0</v>
      </c>
      <c r="I298" s="30">
        <v>0</v>
      </c>
      <c r="J298" s="122"/>
    </row>
    <row r="299" spans="1:10" ht="63">
      <c r="A299" s="33" t="s">
        <v>120</v>
      </c>
      <c r="B299" s="32" t="s">
        <v>13</v>
      </c>
      <c r="C299" s="96" t="s">
        <v>310</v>
      </c>
      <c r="D299" s="14" t="s">
        <v>23</v>
      </c>
      <c r="E299" s="13">
        <v>0</v>
      </c>
      <c r="F299" s="13">
        <v>0</v>
      </c>
      <c r="G299" s="123"/>
      <c r="H299" s="30">
        <v>0</v>
      </c>
      <c r="I299" s="30">
        <v>0</v>
      </c>
      <c r="J299" s="123"/>
    </row>
    <row r="300" spans="1:10" ht="63">
      <c r="A300" s="35" t="s">
        <v>121</v>
      </c>
      <c r="B300" s="32" t="s">
        <v>13</v>
      </c>
      <c r="C300" s="96" t="s">
        <v>310</v>
      </c>
      <c r="D300" s="14" t="s">
        <v>23</v>
      </c>
      <c r="E300" s="86">
        <v>541.9</v>
      </c>
      <c r="F300" s="13">
        <f>23.3+490.7</f>
        <v>514</v>
      </c>
      <c r="G300" s="36" t="s">
        <v>9</v>
      </c>
      <c r="H300" s="36">
        <v>8</v>
      </c>
      <c r="I300" s="36">
        <v>8</v>
      </c>
      <c r="J300" s="36"/>
    </row>
    <row r="301" spans="1:10" ht="66" customHeight="1">
      <c r="A301" s="35" t="s">
        <v>122</v>
      </c>
      <c r="B301" s="32" t="s">
        <v>13</v>
      </c>
      <c r="C301" s="96" t="s">
        <v>310</v>
      </c>
      <c r="D301" s="14" t="s">
        <v>23</v>
      </c>
      <c r="E301" s="13">
        <v>0</v>
      </c>
      <c r="F301" s="13">
        <v>0</v>
      </c>
      <c r="G301" s="121" t="s">
        <v>2</v>
      </c>
      <c r="H301" s="36">
        <v>0</v>
      </c>
      <c r="I301" s="36">
        <v>0</v>
      </c>
      <c r="J301" s="36"/>
    </row>
    <row r="302" spans="1:10" ht="64.5" customHeight="1">
      <c r="A302" s="185" t="s">
        <v>123</v>
      </c>
      <c r="B302" s="32" t="s">
        <v>13</v>
      </c>
      <c r="C302" s="141" t="s">
        <v>25</v>
      </c>
      <c r="D302" s="14" t="s">
        <v>23</v>
      </c>
      <c r="E302" s="13">
        <v>2887.6</v>
      </c>
      <c r="F302" s="14">
        <v>2824</v>
      </c>
      <c r="G302" s="133"/>
      <c r="H302" s="36">
        <v>15</v>
      </c>
      <c r="I302" s="36">
        <v>15</v>
      </c>
      <c r="J302" s="36"/>
    </row>
    <row r="303" spans="1:10" ht="31.5">
      <c r="A303" s="186"/>
      <c r="B303" s="32" t="s">
        <v>116</v>
      </c>
      <c r="C303" s="143"/>
      <c r="D303" s="14" t="s">
        <v>23</v>
      </c>
      <c r="E303" s="13">
        <v>0</v>
      </c>
      <c r="F303" s="13">
        <v>0</v>
      </c>
      <c r="G303" s="133"/>
      <c r="H303" s="36">
        <v>0</v>
      </c>
      <c r="I303" s="36">
        <v>0</v>
      </c>
      <c r="J303" s="36"/>
    </row>
    <row r="304" spans="1:10" ht="64.900000000000006" customHeight="1">
      <c r="A304" s="153" t="s">
        <v>124</v>
      </c>
      <c r="B304" s="32" t="s">
        <v>13</v>
      </c>
      <c r="C304" s="141" t="s">
        <v>25</v>
      </c>
      <c r="D304" s="14" t="s">
        <v>23</v>
      </c>
      <c r="E304" s="13">
        <v>121.9</v>
      </c>
      <c r="F304" s="13">
        <v>106.11</v>
      </c>
      <c r="G304" s="133"/>
      <c r="H304" s="36">
        <v>15</v>
      </c>
      <c r="I304" s="36">
        <v>6</v>
      </c>
      <c r="J304" s="38" t="s">
        <v>304</v>
      </c>
    </row>
    <row r="305" spans="1:10" ht="31.5">
      <c r="A305" s="153"/>
      <c r="B305" s="32" t="s">
        <v>116</v>
      </c>
      <c r="C305" s="143"/>
      <c r="D305" s="14" t="s">
        <v>23</v>
      </c>
      <c r="E305" s="13">
        <v>0</v>
      </c>
      <c r="F305" s="13">
        <v>0</v>
      </c>
      <c r="G305" s="133"/>
      <c r="H305" s="36">
        <v>0</v>
      </c>
      <c r="I305" s="36">
        <v>0</v>
      </c>
      <c r="J305" s="36"/>
    </row>
    <row r="306" spans="1:10" ht="66.75" customHeight="1">
      <c r="A306" s="153" t="s">
        <v>125</v>
      </c>
      <c r="B306" s="32" t="s">
        <v>13</v>
      </c>
      <c r="C306" s="141" t="s">
        <v>25</v>
      </c>
      <c r="D306" s="14" t="s">
        <v>23</v>
      </c>
      <c r="E306" s="13">
        <v>484.8</v>
      </c>
      <c r="F306" s="13">
        <v>484.8</v>
      </c>
      <c r="G306" s="133"/>
      <c r="H306" s="36">
        <v>15</v>
      </c>
      <c r="I306" s="36">
        <v>15</v>
      </c>
      <c r="J306" s="36"/>
    </row>
    <row r="307" spans="1:10" ht="31.5">
      <c r="A307" s="153"/>
      <c r="B307" s="32" t="s">
        <v>116</v>
      </c>
      <c r="C307" s="143"/>
      <c r="D307" s="14" t="s">
        <v>23</v>
      </c>
      <c r="E307" s="13">
        <v>0</v>
      </c>
      <c r="F307" s="29">
        <v>0</v>
      </c>
      <c r="G307" s="133"/>
      <c r="H307" s="36">
        <v>0</v>
      </c>
      <c r="I307" s="36">
        <v>0</v>
      </c>
      <c r="J307" s="36"/>
    </row>
    <row r="308" spans="1:10" ht="120">
      <c r="A308" s="44" t="s">
        <v>189</v>
      </c>
      <c r="B308" s="32" t="s">
        <v>13</v>
      </c>
      <c r="C308" s="96" t="s">
        <v>25</v>
      </c>
      <c r="D308" s="14" t="s">
        <v>23</v>
      </c>
      <c r="E308" s="13">
        <v>236.8</v>
      </c>
      <c r="F308" s="29">
        <f>67.69+144.54</f>
        <v>212.23</v>
      </c>
      <c r="G308" s="133"/>
      <c r="H308" s="36">
        <v>15</v>
      </c>
      <c r="I308" s="90">
        <v>5</v>
      </c>
      <c r="J308" s="97" t="s">
        <v>301</v>
      </c>
    </row>
    <row r="309" spans="1:10" ht="63">
      <c r="A309" s="33" t="s">
        <v>126</v>
      </c>
      <c r="B309" s="32" t="s">
        <v>13</v>
      </c>
      <c r="C309" s="96" t="s">
        <v>25</v>
      </c>
      <c r="D309" s="14" t="s">
        <v>23</v>
      </c>
      <c r="E309" s="13">
        <v>499.8</v>
      </c>
      <c r="F309" s="13">
        <v>499.8</v>
      </c>
      <c r="G309" s="133"/>
      <c r="H309" s="36">
        <v>1</v>
      </c>
      <c r="I309" s="36">
        <v>1</v>
      </c>
      <c r="J309" s="90"/>
    </row>
    <row r="310" spans="1:10" ht="63">
      <c r="A310" s="33" t="s">
        <v>127</v>
      </c>
      <c r="B310" s="32" t="s">
        <v>13</v>
      </c>
      <c r="C310" s="96" t="s">
        <v>25</v>
      </c>
      <c r="D310" s="14" t="s">
        <v>23</v>
      </c>
      <c r="E310" s="13">
        <v>0</v>
      </c>
      <c r="F310" s="13">
        <v>0</v>
      </c>
      <c r="G310" s="133"/>
      <c r="H310" s="36">
        <v>0</v>
      </c>
      <c r="I310" s="36">
        <v>0</v>
      </c>
      <c r="J310" s="36"/>
    </row>
    <row r="311" spans="1:10" ht="63">
      <c r="A311" s="33" t="s">
        <v>128</v>
      </c>
      <c r="B311" s="22" t="s">
        <v>13</v>
      </c>
      <c r="C311" s="7" t="s">
        <v>25</v>
      </c>
      <c r="D311" s="14" t="s">
        <v>23</v>
      </c>
      <c r="E311" s="13">
        <v>0</v>
      </c>
      <c r="F311" s="13">
        <v>0</v>
      </c>
      <c r="G311" s="134"/>
      <c r="H311" s="36">
        <v>0</v>
      </c>
      <c r="I311" s="36">
        <v>0</v>
      </c>
      <c r="J311" s="36"/>
    </row>
    <row r="312" spans="1:10" ht="15.75" customHeight="1">
      <c r="A312" s="155" t="s">
        <v>129</v>
      </c>
      <c r="B312" s="156" t="s">
        <v>65</v>
      </c>
      <c r="C312" s="138" t="s">
        <v>25</v>
      </c>
      <c r="D312" s="20" t="s">
        <v>59</v>
      </c>
      <c r="E312" s="21">
        <f>E313+E314</f>
        <v>6275.33</v>
      </c>
      <c r="F312" s="21">
        <f>F313+F314</f>
        <v>6138.7000000000007</v>
      </c>
      <c r="G312" s="117" t="s">
        <v>0</v>
      </c>
      <c r="H312" s="117" t="s">
        <v>0</v>
      </c>
      <c r="I312" s="117" t="s">
        <v>0</v>
      </c>
      <c r="J312" s="117"/>
    </row>
    <row r="313" spans="1:10" ht="15.75" customHeight="1">
      <c r="A313" s="155"/>
      <c r="B313" s="156"/>
      <c r="C313" s="139"/>
      <c r="D313" s="14" t="s">
        <v>23</v>
      </c>
      <c r="E313" s="13">
        <f>E316+E322+E319</f>
        <v>3991.5299999999997</v>
      </c>
      <c r="F313" s="13">
        <f>F316+F322+F319</f>
        <v>3854.9</v>
      </c>
      <c r="G313" s="119"/>
      <c r="H313" s="119"/>
      <c r="I313" s="119"/>
      <c r="J313" s="119"/>
    </row>
    <row r="314" spans="1:10" ht="15.75" customHeight="1">
      <c r="A314" s="155"/>
      <c r="B314" s="156"/>
      <c r="C314" s="139"/>
      <c r="D314" s="14" t="s">
        <v>21</v>
      </c>
      <c r="E314" s="13">
        <f>E317+E323+E320</f>
        <v>2283.8000000000002</v>
      </c>
      <c r="F314" s="13">
        <f>F317+F323+F320</f>
        <v>2283.8000000000002</v>
      </c>
      <c r="G314" s="119"/>
      <c r="H314" s="119"/>
      <c r="I314" s="119"/>
      <c r="J314" s="119"/>
    </row>
    <row r="315" spans="1:10" ht="15.75" customHeight="1">
      <c r="A315" s="155"/>
      <c r="B315" s="154" t="s">
        <v>13</v>
      </c>
      <c r="C315" s="139"/>
      <c r="D315" s="14" t="s">
        <v>59</v>
      </c>
      <c r="E315" s="13">
        <f t="shared" ref="E315" si="29">E316+E317</f>
        <v>2579.0299999999997</v>
      </c>
      <c r="F315" s="13">
        <f t="shared" ref="F315" si="30">F316+F317</f>
        <v>2462.5</v>
      </c>
      <c r="G315" s="119"/>
      <c r="H315" s="119"/>
      <c r="I315" s="119"/>
      <c r="J315" s="119"/>
    </row>
    <row r="316" spans="1:10" ht="15.75" customHeight="1">
      <c r="A316" s="155"/>
      <c r="B316" s="154"/>
      <c r="C316" s="139"/>
      <c r="D316" s="14" t="s">
        <v>23</v>
      </c>
      <c r="E316" s="13">
        <f>E324+E326+E328+E330</f>
        <v>2579.0299999999997</v>
      </c>
      <c r="F316" s="13">
        <f>F324+F326+F328+F330</f>
        <v>2462.5</v>
      </c>
      <c r="G316" s="119"/>
      <c r="H316" s="119"/>
      <c r="I316" s="119"/>
      <c r="J316" s="119"/>
    </row>
    <row r="317" spans="1:10" ht="15.75" customHeight="1">
      <c r="A317" s="155"/>
      <c r="B317" s="154"/>
      <c r="C317" s="139"/>
      <c r="D317" s="14" t="s">
        <v>21</v>
      </c>
      <c r="E317" s="13">
        <f>E325+E327+E329</f>
        <v>0</v>
      </c>
      <c r="F317" s="13">
        <f>F325+F327+F329</f>
        <v>0</v>
      </c>
      <c r="G317" s="119"/>
      <c r="H317" s="119"/>
      <c r="I317" s="119"/>
      <c r="J317" s="119"/>
    </row>
    <row r="318" spans="1:10" ht="15.75" customHeight="1">
      <c r="A318" s="155"/>
      <c r="B318" s="154" t="s">
        <v>144</v>
      </c>
      <c r="C318" s="139"/>
      <c r="D318" s="14" t="s">
        <v>59</v>
      </c>
      <c r="E318" s="13">
        <f t="shared" ref="E318" si="31">E319+E320</f>
        <v>3696.3</v>
      </c>
      <c r="F318" s="13">
        <f t="shared" ref="F318" si="32">F319+F320</f>
        <v>3676.2000000000003</v>
      </c>
      <c r="G318" s="119"/>
      <c r="H318" s="119"/>
      <c r="I318" s="119"/>
      <c r="J318" s="119"/>
    </row>
    <row r="319" spans="1:10" ht="15.75" customHeight="1">
      <c r="A319" s="155"/>
      <c r="B319" s="154"/>
      <c r="C319" s="139"/>
      <c r="D319" s="14" t="s">
        <v>23</v>
      </c>
      <c r="E319" s="13">
        <f>E332</f>
        <v>1412.5</v>
      </c>
      <c r="F319" s="13">
        <f>F332</f>
        <v>1392.4</v>
      </c>
      <c r="G319" s="119"/>
      <c r="H319" s="119"/>
      <c r="I319" s="119"/>
      <c r="J319" s="119"/>
    </row>
    <row r="320" spans="1:10" ht="15.75" customHeight="1">
      <c r="A320" s="155"/>
      <c r="B320" s="154"/>
      <c r="C320" s="139"/>
      <c r="D320" s="14" t="s">
        <v>21</v>
      </c>
      <c r="E320" s="13">
        <f>E333</f>
        <v>2283.8000000000002</v>
      </c>
      <c r="F320" s="13">
        <f>F333</f>
        <v>2283.8000000000002</v>
      </c>
      <c r="G320" s="119"/>
      <c r="H320" s="119"/>
      <c r="I320" s="119"/>
      <c r="J320" s="119"/>
    </row>
    <row r="321" spans="1:10" ht="15.75" customHeight="1">
      <c r="A321" s="155"/>
      <c r="B321" s="154" t="s">
        <v>92</v>
      </c>
      <c r="C321" s="139"/>
      <c r="D321" s="14" t="s">
        <v>59</v>
      </c>
      <c r="E321" s="13">
        <f t="shared" ref="E321" si="33">E322+E323</f>
        <v>0</v>
      </c>
      <c r="F321" s="13">
        <f t="shared" ref="F321" si="34">F322+F323</f>
        <v>0</v>
      </c>
      <c r="G321" s="119"/>
      <c r="H321" s="119"/>
      <c r="I321" s="119"/>
      <c r="J321" s="119"/>
    </row>
    <row r="322" spans="1:10" ht="15.75" customHeight="1">
      <c r="A322" s="155"/>
      <c r="B322" s="154"/>
      <c r="C322" s="139"/>
      <c r="D322" s="14" t="s">
        <v>23</v>
      </c>
      <c r="E322" s="13">
        <f t="shared" ref="E322" si="35">E331</f>
        <v>0</v>
      </c>
      <c r="F322" s="13">
        <f t="shared" ref="F322" si="36">F331</f>
        <v>0</v>
      </c>
      <c r="G322" s="119"/>
      <c r="H322" s="119"/>
      <c r="I322" s="119"/>
      <c r="J322" s="119"/>
    </row>
    <row r="323" spans="1:10" ht="15.75" customHeight="1">
      <c r="A323" s="155"/>
      <c r="B323" s="154"/>
      <c r="C323" s="140"/>
      <c r="D323" s="14" t="s">
        <v>21</v>
      </c>
      <c r="E323" s="13">
        <v>0</v>
      </c>
      <c r="F323" s="13">
        <v>0</v>
      </c>
      <c r="G323" s="118"/>
      <c r="H323" s="118"/>
      <c r="I323" s="118"/>
      <c r="J323" s="118"/>
    </row>
    <row r="324" spans="1:10" ht="15.75" customHeight="1">
      <c r="A324" s="153" t="s">
        <v>130</v>
      </c>
      <c r="B324" s="154" t="s">
        <v>6</v>
      </c>
      <c r="C324" s="141" t="s">
        <v>25</v>
      </c>
      <c r="D324" s="14" t="s">
        <v>23</v>
      </c>
      <c r="E324" s="13">
        <v>0</v>
      </c>
      <c r="F324" s="13">
        <v>0</v>
      </c>
      <c r="G324" s="121" t="s">
        <v>2</v>
      </c>
      <c r="H324" s="120">
        <v>0</v>
      </c>
      <c r="I324" s="120">
        <v>0</v>
      </c>
      <c r="J324" s="120"/>
    </row>
    <row r="325" spans="1:10" ht="21" customHeight="1">
      <c r="A325" s="153"/>
      <c r="B325" s="154"/>
      <c r="C325" s="142"/>
      <c r="D325" s="14" t="s">
        <v>21</v>
      </c>
      <c r="E325" s="13">
        <v>0</v>
      </c>
      <c r="F325" s="13">
        <v>0</v>
      </c>
      <c r="G325" s="122"/>
      <c r="H325" s="120"/>
      <c r="I325" s="120"/>
      <c r="J325" s="120"/>
    </row>
    <row r="326" spans="1:10" ht="15.75" customHeight="1">
      <c r="A326" s="153" t="s">
        <v>131</v>
      </c>
      <c r="B326" s="154" t="s">
        <v>6</v>
      </c>
      <c r="C326" s="142"/>
      <c r="D326" s="14" t="s">
        <v>23</v>
      </c>
      <c r="E326" s="13">
        <v>1425.1</v>
      </c>
      <c r="F326" s="13">
        <v>1312.9</v>
      </c>
      <c r="G326" s="122"/>
      <c r="H326" s="120">
        <v>15</v>
      </c>
      <c r="I326" s="120">
        <v>15</v>
      </c>
      <c r="J326" s="120"/>
    </row>
    <row r="327" spans="1:10" ht="15.75" customHeight="1">
      <c r="A327" s="153"/>
      <c r="B327" s="154"/>
      <c r="C327" s="142"/>
      <c r="D327" s="14" t="s">
        <v>21</v>
      </c>
      <c r="E327" s="13">
        <v>0</v>
      </c>
      <c r="F327" s="13">
        <v>0</v>
      </c>
      <c r="G327" s="123"/>
      <c r="H327" s="120"/>
      <c r="I327" s="120"/>
      <c r="J327" s="120"/>
    </row>
    <row r="328" spans="1:10" ht="15.75" customHeight="1">
      <c r="A328" s="153" t="s">
        <v>132</v>
      </c>
      <c r="B328" s="154" t="s">
        <v>6</v>
      </c>
      <c r="C328" s="142"/>
      <c r="D328" s="14" t="s">
        <v>23</v>
      </c>
      <c r="E328" s="13">
        <v>0</v>
      </c>
      <c r="F328" s="13">
        <v>0</v>
      </c>
      <c r="G328" s="121" t="s">
        <v>292</v>
      </c>
      <c r="H328" s="120">
        <v>0</v>
      </c>
      <c r="I328" s="120">
        <v>0</v>
      </c>
      <c r="J328" s="120"/>
    </row>
    <row r="329" spans="1:10" ht="15.75" customHeight="1">
      <c r="A329" s="153"/>
      <c r="B329" s="154"/>
      <c r="C329" s="142"/>
      <c r="D329" s="14" t="s">
        <v>21</v>
      </c>
      <c r="E329" s="13">
        <v>0</v>
      </c>
      <c r="F329" s="13">
        <v>0</v>
      </c>
      <c r="G329" s="123"/>
      <c r="H329" s="120"/>
      <c r="I329" s="120"/>
      <c r="J329" s="120"/>
    </row>
    <row r="330" spans="1:10" ht="49.5" customHeight="1">
      <c r="A330" s="157" t="s">
        <v>133</v>
      </c>
      <c r="B330" s="22" t="s">
        <v>6</v>
      </c>
      <c r="C330" s="142"/>
      <c r="D330" s="14" t="s">
        <v>23</v>
      </c>
      <c r="E330" s="13">
        <v>1153.93</v>
      </c>
      <c r="F330" s="13">
        <v>1149.5999999999999</v>
      </c>
      <c r="G330" s="121" t="s">
        <v>2</v>
      </c>
      <c r="H330" s="30">
        <v>15</v>
      </c>
      <c r="I330" s="30">
        <v>15</v>
      </c>
      <c r="J330" s="38"/>
    </row>
    <row r="331" spans="1:10" ht="31.5">
      <c r="A331" s="159"/>
      <c r="B331" s="32" t="s">
        <v>92</v>
      </c>
      <c r="C331" s="143"/>
      <c r="D331" s="14" t="s">
        <v>23</v>
      </c>
      <c r="E331" s="13">
        <v>0</v>
      </c>
      <c r="F331" s="13">
        <v>0</v>
      </c>
      <c r="G331" s="123"/>
      <c r="H331" s="30">
        <v>0</v>
      </c>
      <c r="I331" s="30">
        <v>0</v>
      </c>
      <c r="J331" s="38"/>
    </row>
    <row r="332" spans="1:10" ht="33" customHeight="1">
      <c r="A332" s="153" t="s">
        <v>190</v>
      </c>
      <c r="B332" s="154" t="s">
        <v>286</v>
      </c>
      <c r="C332" s="93"/>
      <c r="D332" s="14" t="s">
        <v>23</v>
      </c>
      <c r="E332" s="13">
        <v>1412.5</v>
      </c>
      <c r="F332" s="13">
        <v>1392.4</v>
      </c>
      <c r="G332" s="122" t="s">
        <v>292</v>
      </c>
      <c r="H332" s="120">
        <v>3</v>
      </c>
      <c r="I332" s="120">
        <v>3</v>
      </c>
      <c r="J332" s="120"/>
    </row>
    <row r="333" spans="1:10" ht="29.25" customHeight="1">
      <c r="A333" s="153"/>
      <c r="B333" s="154"/>
      <c r="C333" s="93"/>
      <c r="D333" s="14" t="s">
        <v>21</v>
      </c>
      <c r="E333" s="13">
        <v>2283.8000000000002</v>
      </c>
      <c r="F333" s="13">
        <v>2283.8000000000002</v>
      </c>
      <c r="G333" s="123"/>
      <c r="H333" s="120"/>
      <c r="I333" s="120"/>
      <c r="J333" s="120"/>
    </row>
    <row r="334" spans="1:10" ht="15.75" customHeight="1">
      <c r="A334" s="155" t="s">
        <v>134</v>
      </c>
      <c r="B334" s="156" t="s">
        <v>65</v>
      </c>
      <c r="C334" s="138" t="s">
        <v>25</v>
      </c>
      <c r="D334" s="20" t="s">
        <v>59</v>
      </c>
      <c r="E334" s="21">
        <f>E335+E336</f>
        <v>7052.77</v>
      </c>
      <c r="F334" s="21">
        <f>F335+F336</f>
        <v>7044.2</v>
      </c>
      <c r="G334" s="117" t="s">
        <v>0</v>
      </c>
      <c r="H334" s="117" t="s">
        <v>0</v>
      </c>
      <c r="I334" s="117" t="s">
        <v>0</v>
      </c>
      <c r="J334" s="124"/>
    </row>
    <row r="335" spans="1:10" ht="15.75" customHeight="1">
      <c r="A335" s="155"/>
      <c r="B335" s="156"/>
      <c r="C335" s="139"/>
      <c r="D335" s="14" t="s">
        <v>23</v>
      </c>
      <c r="E335" s="13">
        <f>E338+E341</f>
        <v>7052.77</v>
      </c>
      <c r="F335" s="13">
        <f>F338+F341</f>
        <v>7044.2</v>
      </c>
      <c r="G335" s="119"/>
      <c r="H335" s="119"/>
      <c r="I335" s="119"/>
      <c r="J335" s="125"/>
    </row>
    <row r="336" spans="1:10" ht="15.75" customHeight="1">
      <c r="A336" s="155"/>
      <c r="B336" s="156"/>
      <c r="C336" s="139"/>
      <c r="D336" s="14" t="s">
        <v>21</v>
      </c>
      <c r="E336" s="13">
        <f>E339+E342</f>
        <v>0</v>
      </c>
      <c r="F336" s="13">
        <f>F339+F342</f>
        <v>0</v>
      </c>
      <c r="G336" s="119"/>
      <c r="H336" s="119"/>
      <c r="I336" s="119"/>
      <c r="J336" s="125"/>
    </row>
    <row r="337" spans="1:10" ht="15.75" customHeight="1">
      <c r="A337" s="155"/>
      <c r="B337" s="154" t="s">
        <v>10</v>
      </c>
      <c r="C337" s="139"/>
      <c r="D337" s="14" t="s">
        <v>59</v>
      </c>
      <c r="E337" s="13">
        <f>E338+E339</f>
        <v>7052.77</v>
      </c>
      <c r="F337" s="13">
        <f>F338+F339</f>
        <v>7044.2</v>
      </c>
      <c r="G337" s="119"/>
      <c r="H337" s="119"/>
      <c r="I337" s="119"/>
      <c r="J337" s="125"/>
    </row>
    <row r="338" spans="1:10" ht="15.75" customHeight="1">
      <c r="A338" s="155"/>
      <c r="B338" s="154"/>
      <c r="C338" s="139"/>
      <c r="D338" s="14" t="s">
        <v>23</v>
      </c>
      <c r="E338" s="13">
        <f>E349+E345+E346</f>
        <v>7052.77</v>
      </c>
      <c r="F338" s="13">
        <f>F349+F345+F346</f>
        <v>7044.2</v>
      </c>
      <c r="G338" s="119"/>
      <c r="H338" s="119"/>
      <c r="I338" s="119"/>
      <c r="J338" s="125"/>
    </row>
    <row r="339" spans="1:10" ht="15.75" customHeight="1">
      <c r="A339" s="155"/>
      <c r="B339" s="154"/>
      <c r="C339" s="139"/>
      <c r="D339" s="14" t="s">
        <v>21</v>
      </c>
      <c r="E339" s="13">
        <v>0</v>
      </c>
      <c r="F339" s="13">
        <v>0</v>
      </c>
      <c r="G339" s="119"/>
      <c r="H339" s="119"/>
      <c r="I339" s="119"/>
      <c r="J339" s="125"/>
    </row>
    <row r="340" spans="1:10" ht="15.75" customHeight="1">
      <c r="A340" s="155"/>
      <c r="B340" s="154" t="s">
        <v>92</v>
      </c>
      <c r="C340" s="139"/>
      <c r="D340" s="14" t="s">
        <v>59</v>
      </c>
      <c r="E340" s="13">
        <f>E341+E342</f>
        <v>0</v>
      </c>
      <c r="F340" s="13">
        <f>F341+F342</f>
        <v>0</v>
      </c>
      <c r="G340" s="119"/>
      <c r="H340" s="119"/>
      <c r="I340" s="119"/>
      <c r="J340" s="125"/>
    </row>
    <row r="341" spans="1:10" ht="15.75" customHeight="1">
      <c r="A341" s="155"/>
      <c r="B341" s="154"/>
      <c r="C341" s="139"/>
      <c r="D341" s="14" t="s">
        <v>23</v>
      </c>
      <c r="E341" s="13">
        <f>E352</f>
        <v>0</v>
      </c>
      <c r="F341" s="13">
        <f>F352</f>
        <v>0</v>
      </c>
      <c r="G341" s="119"/>
      <c r="H341" s="119"/>
      <c r="I341" s="119"/>
      <c r="J341" s="125"/>
    </row>
    <row r="342" spans="1:10" ht="15.75" customHeight="1">
      <c r="A342" s="155"/>
      <c r="B342" s="154"/>
      <c r="C342" s="140"/>
      <c r="D342" s="14" t="s">
        <v>21</v>
      </c>
      <c r="E342" s="13">
        <v>0</v>
      </c>
      <c r="F342" s="13">
        <v>0</v>
      </c>
      <c r="G342" s="118"/>
      <c r="H342" s="118"/>
      <c r="I342" s="118"/>
      <c r="J342" s="126"/>
    </row>
    <row r="343" spans="1:10" ht="83.25" customHeight="1">
      <c r="A343" s="33" t="s">
        <v>31</v>
      </c>
      <c r="B343" s="32" t="s">
        <v>135</v>
      </c>
      <c r="C343" s="96" t="s">
        <v>25</v>
      </c>
      <c r="D343" s="14" t="s">
        <v>23</v>
      </c>
      <c r="E343" s="13">
        <v>0</v>
      </c>
      <c r="F343" s="14">
        <v>0</v>
      </c>
      <c r="G343" s="121" t="s">
        <v>2</v>
      </c>
      <c r="H343" s="30">
        <v>0</v>
      </c>
      <c r="I343" s="30">
        <v>0</v>
      </c>
      <c r="J343" s="30"/>
    </row>
    <row r="344" spans="1:10" ht="52.5" customHeight="1">
      <c r="A344" s="33" t="s">
        <v>32</v>
      </c>
      <c r="B344" s="22" t="s">
        <v>136</v>
      </c>
      <c r="C344" s="7" t="s">
        <v>25</v>
      </c>
      <c r="D344" s="14" t="s">
        <v>23</v>
      </c>
      <c r="E344" s="13">
        <v>0</v>
      </c>
      <c r="F344" s="14">
        <v>0</v>
      </c>
      <c r="G344" s="122"/>
      <c r="H344" s="30">
        <v>0</v>
      </c>
      <c r="I344" s="30">
        <v>0</v>
      </c>
      <c r="J344" s="30"/>
    </row>
    <row r="345" spans="1:10" ht="66" customHeight="1">
      <c r="A345" s="33" t="s">
        <v>137</v>
      </c>
      <c r="B345" s="22" t="s">
        <v>7</v>
      </c>
      <c r="C345" s="7" t="s">
        <v>25</v>
      </c>
      <c r="D345" s="14" t="s">
        <v>23</v>
      </c>
      <c r="E345" s="13">
        <v>214.64</v>
      </c>
      <c r="F345" s="29">
        <v>210.75</v>
      </c>
      <c r="G345" s="122"/>
      <c r="H345" s="30">
        <v>15</v>
      </c>
      <c r="I345" s="30">
        <v>8</v>
      </c>
      <c r="J345" s="97" t="s">
        <v>304</v>
      </c>
    </row>
    <row r="346" spans="1:10" ht="66" customHeight="1">
      <c r="A346" s="33" t="s">
        <v>29</v>
      </c>
      <c r="B346" s="22" t="s">
        <v>8</v>
      </c>
      <c r="C346" s="7" t="s">
        <v>25</v>
      </c>
      <c r="D346" s="14" t="s">
        <v>23</v>
      </c>
      <c r="E346" s="13">
        <v>0</v>
      </c>
      <c r="F346" s="14">
        <v>0</v>
      </c>
      <c r="G346" s="122"/>
      <c r="H346" s="30">
        <v>0</v>
      </c>
      <c r="I346" s="30">
        <v>0</v>
      </c>
      <c r="J346" s="38"/>
    </row>
    <row r="347" spans="1:10" ht="65.25" customHeight="1">
      <c r="A347" s="33" t="s">
        <v>138</v>
      </c>
      <c r="B347" s="22" t="s">
        <v>7</v>
      </c>
      <c r="C347" s="7" t="s">
        <v>25</v>
      </c>
      <c r="D347" s="14" t="s">
        <v>23</v>
      </c>
      <c r="E347" s="13">
        <v>0</v>
      </c>
      <c r="F347" s="14">
        <v>0</v>
      </c>
      <c r="G347" s="123"/>
      <c r="H347" s="30">
        <v>0</v>
      </c>
      <c r="I347" s="30">
        <v>0</v>
      </c>
      <c r="J347" s="30"/>
    </row>
    <row r="348" spans="1:10" ht="24.6" customHeight="1">
      <c r="A348" s="153" t="s">
        <v>30</v>
      </c>
      <c r="B348" s="154" t="s">
        <v>7</v>
      </c>
      <c r="C348" s="141" t="s">
        <v>25</v>
      </c>
      <c r="D348" s="14" t="s">
        <v>59</v>
      </c>
      <c r="E348" s="13">
        <f>E349+E350</f>
        <v>6838.13</v>
      </c>
      <c r="F348" s="13">
        <f>F349+F350</f>
        <v>6833.45</v>
      </c>
      <c r="G348" s="121" t="s">
        <v>22</v>
      </c>
      <c r="H348" s="117">
        <v>1975</v>
      </c>
      <c r="I348" s="117">
        <v>1476</v>
      </c>
      <c r="J348" s="121" t="s">
        <v>307</v>
      </c>
    </row>
    <row r="349" spans="1:10" ht="24.6" customHeight="1">
      <c r="A349" s="153"/>
      <c r="B349" s="154"/>
      <c r="C349" s="142"/>
      <c r="D349" s="14" t="s">
        <v>23</v>
      </c>
      <c r="E349" s="13">
        <v>6838.13</v>
      </c>
      <c r="F349" s="13">
        <v>6833.45</v>
      </c>
      <c r="G349" s="122"/>
      <c r="H349" s="119"/>
      <c r="I349" s="119"/>
      <c r="J349" s="122"/>
    </row>
    <row r="350" spans="1:10" ht="24.6" customHeight="1">
      <c r="A350" s="153"/>
      <c r="B350" s="154"/>
      <c r="C350" s="142"/>
      <c r="D350" s="14" t="s">
        <v>21</v>
      </c>
      <c r="E350" s="13">
        <v>0</v>
      </c>
      <c r="F350" s="13">
        <v>0</v>
      </c>
      <c r="G350" s="122"/>
      <c r="H350" s="119"/>
      <c r="I350" s="119"/>
      <c r="J350" s="123"/>
    </row>
    <row r="351" spans="1:10" ht="15.75" customHeight="1">
      <c r="A351" s="153"/>
      <c r="B351" s="156" t="s">
        <v>139</v>
      </c>
      <c r="C351" s="142"/>
      <c r="D351" s="14" t="s">
        <v>59</v>
      </c>
      <c r="E351" s="13">
        <f>E352+E353</f>
        <v>0</v>
      </c>
      <c r="F351" s="13">
        <f>F352+F353</f>
        <v>0</v>
      </c>
      <c r="G351" s="122"/>
      <c r="H351" s="117">
        <v>0</v>
      </c>
      <c r="I351" s="117">
        <v>0</v>
      </c>
      <c r="J351" s="117"/>
    </row>
    <row r="352" spans="1:10" ht="15.75" customHeight="1">
      <c r="A352" s="153"/>
      <c r="B352" s="156"/>
      <c r="C352" s="142"/>
      <c r="D352" s="14" t="s">
        <v>23</v>
      </c>
      <c r="E352" s="13">
        <v>0</v>
      </c>
      <c r="F352" s="13">
        <v>0</v>
      </c>
      <c r="G352" s="122"/>
      <c r="H352" s="119"/>
      <c r="I352" s="119"/>
      <c r="J352" s="119"/>
    </row>
    <row r="353" spans="1:10" ht="15.75" customHeight="1">
      <c r="A353" s="153"/>
      <c r="B353" s="156"/>
      <c r="C353" s="143"/>
      <c r="D353" s="14" t="s">
        <v>21</v>
      </c>
      <c r="E353" s="13">
        <v>0</v>
      </c>
      <c r="F353" s="13">
        <v>0</v>
      </c>
      <c r="G353" s="123"/>
      <c r="H353" s="119"/>
      <c r="I353" s="119"/>
      <c r="J353" s="119"/>
    </row>
    <row r="354" spans="1:10" ht="15.75" customHeight="1">
      <c r="A354" s="170" t="s">
        <v>140</v>
      </c>
      <c r="B354" s="156" t="s">
        <v>65</v>
      </c>
      <c r="C354" s="138" t="s">
        <v>25</v>
      </c>
      <c r="D354" s="20" t="s">
        <v>59</v>
      </c>
      <c r="E354" s="21">
        <f t="shared" ref="E354:F354" si="37">E355+E356</f>
        <v>992.46</v>
      </c>
      <c r="F354" s="21">
        <f t="shared" si="37"/>
        <v>992.46</v>
      </c>
      <c r="G354" s="117" t="s">
        <v>0</v>
      </c>
      <c r="H354" s="117" t="s">
        <v>0</v>
      </c>
      <c r="I354" s="117" t="s">
        <v>0</v>
      </c>
      <c r="J354" s="124"/>
    </row>
    <row r="355" spans="1:10" ht="15.75" customHeight="1">
      <c r="A355" s="170"/>
      <c r="B355" s="156"/>
      <c r="C355" s="139"/>
      <c r="D355" s="14" t="s">
        <v>23</v>
      </c>
      <c r="E355" s="13">
        <f>E357+E359+E358</f>
        <v>992.46</v>
      </c>
      <c r="F355" s="13">
        <f>F357+F359+F358</f>
        <v>992.46</v>
      </c>
      <c r="G355" s="119"/>
      <c r="H355" s="119"/>
      <c r="I355" s="119"/>
      <c r="J355" s="125"/>
    </row>
    <row r="356" spans="1:10" ht="15.75" customHeight="1">
      <c r="A356" s="170"/>
      <c r="B356" s="156"/>
      <c r="C356" s="139"/>
      <c r="D356" s="14" t="s">
        <v>21</v>
      </c>
      <c r="E356" s="13">
        <v>0</v>
      </c>
      <c r="F356" s="13">
        <v>0</v>
      </c>
      <c r="G356" s="119"/>
      <c r="H356" s="119"/>
      <c r="I356" s="119"/>
      <c r="J356" s="125"/>
    </row>
    <row r="357" spans="1:10" ht="49.5" customHeight="1">
      <c r="A357" s="170"/>
      <c r="B357" s="32" t="s">
        <v>141</v>
      </c>
      <c r="C357" s="139"/>
      <c r="D357" s="14" t="s">
        <v>23</v>
      </c>
      <c r="E357" s="13">
        <v>0</v>
      </c>
      <c r="F357" s="13">
        <v>0</v>
      </c>
      <c r="G357" s="119"/>
      <c r="H357" s="119"/>
      <c r="I357" s="119"/>
      <c r="J357" s="125"/>
    </row>
    <row r="358" spans="1:10" ht="34.5" customHeight="1">
      <c r="A358" s="170"/>
      <c r="B358" s="32" t="s">
        <v>63</v>
      </c>
      <c r="C358" s="139"/>
      <c r="D358" s="14" t="s">
        <v>23</v>
      </c>
      <c r="E358" s="13">
        <f>E360+E361+E362+E363+E364+E365+E366+E367+E368+E369+E370</f>
        <v>992.46</v>
      </c>
      <c r="F358" s="13">
        <f>F360+F361+F362+F363+F364+F365+F366+F367+F368+F369+F370</f>
        <v>992.46</v>
      </c>
      <c r="G358" s="119"/>
      <c r="H358" s="119"/>
      <c r="I358" s="119"/>
      <c r="J358" s="125"/>
    </row>
    <row r="359" spans="1:10" ht="31.5">
      <c r="A359" s="170"/>
      <c r="B359" s="32" t="s">
        <v>92</v>
      </c>
      <c r="C359" s="140"/>
      <c r="D359" s="14" t="s">
        <v>23</v>
      </c>
      <c r="E359" s="13">
        <v>0</v>
      </c>
      <c r="F359" s="13">
        <v>0</v>
      </c>
      <c r="G359" s="118"/>
      <c r="H359" s="118"/>
      <c r="I359" s="118"/>
      <c r="J359" s="126"/>
    </row>
    <row r="360" spans="1:10" ht="57.6" customHeight="1">
      <c r="A360" s="33" t="s">
        <v>33</v>
      </c>
      <c r="B360" s="43" t="s">
        <v>63</v>
      </c>
      <c r="C360" s="96" t="s">
        <v>25</v>
      </c>
      <c r="D360" s="14" t="s">
        <v>23</v>
      </c>
      <c r="E360" s="13">
        <v>75</v>
      </c>
      <c r="F360" s="13">
        <v>75</v>
      </c>
      <c r="G360" s="121" t="s">
        <v>41</v>
      </c>
      <c r="H360" s="30">
        <v>10</v>
      </c>
      <c r="I360" s="30">
        <v>14</v>
      </c>
      <c r="J360" s="97" t="s">
        <v>299</v>
      </c>
    </row>
    <row r="361" spans="1:10" ht="40.9" customHeight="1">
      <c r="A361" s="33" t="s">
        <v>34</v>
      </c>
      <c r="B361" s="43" t="s">
        <v>63</v>
      </c>
      <c r="C361" s="96" t="s">
        <v>25</v>
      </c>
      <c r="D361" s="14" t="s">
        <v>23</v>
      </c>
      <c r="E361" s="13">
        <v>48.43</v>
      </c>
      <c r="F361" s="13">
        <v>48.43</v>
      </c>
      <c r="G361" s="123"/>
      <c r="H361" s="30">
        <v>3</v>
      </c>
      <c r="I361" s="30">
        <v>3</v>
      </c>
      <c r="J361" s="14"/>
    </row>
    <row r="362" spans="1:10" ht="43.15" customHeight="1">
      <c r="A362" s="33" t="s">
        <v>35</v>
      </c>
      <c r="B362" s="43" t="s">
        <v>63</v>
      </c>
      <c r="C362" s="96" t="s">
        <v>25</v>
      </c>
      <c r="D362" s="14" t="s">
        <v>23</v>
      </c>
      <c r="E362" s="13">
        <v>12.23</v>
      </c>
      <c r="F362" s="13">
        <v>12.23</v>
      </c>
      <c r="G362" s="47" t="s">
        <v>293</v>
      </c>
      <c r="H362" s="30">
        <v>1</v>
      </c>
      <c r="I362" s="30">
        <v>1</v>
      </c>
      <c r="J362" s="14"/>
    </row>
    <row r="363" spans="1:10" ht="31.5">
      <c r="A363" s="33" t="s">
        <v>179</v>
      </c>
      <c r="B363" s="32" t="s">
        <v>63</v>
      </c>
      <c r="C363" s="96" t="s">
        <v>25</v>
      </c>
      <c r="D363" s="14" t="s">
        <v>23</v>
      </c>
      <c r="E363" s="13">
        <v>94.5</v>
      </c>
      <c r="F363" s="13">
        <v>94.5</v>
      </c>
      <c r="G363" s="121" t="s">
        <v>41</v>
      </c>
      <c r="H363" s="30">
        <v>7</v>
      </c>
      <c r="I363" s="30">
        <v>7</v>
      </c>
      <c r="J363" s="14"/>
    </row>
    <row r="364" spans="1:10" ht="31.5">
      <c r="A364" s="33" t="s">
        <v>36</v>
      </c>
      <c r="B364" s="43" t="s">
        <v>63</v>
      </c>
      <c r="C364" s="96" t="s">
        <v>25</v>
      </c>
      <c r="D364" s="14" t="s">
        <v>23</v>
      </c>
      <c r="E364" s="13">
        <v>7</v>
      </c>
      <c r="F364" s="13">
        <v>7</v>
      </c>
      <c r="G364" s="123"/>
      <c r="H364" s="30">
        <v>1</v>
      </c>
      <c r="I364" s="30">
        <v>1</v>
      </c>
      <c r="J364" s="14"/>
    </row>
    <row r="365" spans="1:10" ht="38.25">
      <c r="A365" s="33" t="s">
        <v>37</v>
      </c>
      <c r="B365" s="43" t="s">
        <v>63</v>
      </c>
      <c r="C365" s="96" t="s">
        <v>25</v>
      </c>
      <c r="D365" s="14" t="s">
        <v>23</v>
      </c>
      <c r="E365" s="13">
        <v>11</v>
      </c>
      <c r="F365" s="13">
        <v>11</v>
      </c>
      <c r="G365" s="47" t="s">
        <v>293</v>
      </c>
      <c r="H365" s="30">
        <v>1</v>
      </c>
      <c r="I365" s="30">
        <v>1</v>
      </c>
      <c r="J365" s="14"/>
    </row>
    <row r="366" spans="1:10" ht="31.5">
      <c r="A366" s="33" t="s">
        <v>38</v>
      </c>
      <c r="B366" s="43" t="s">
        <v>63</v>
      </c>
      <c r="C366" s="96" t="s">
        <v>25</v>
      </c>
      <c r="D366" s="14" t="s">
        <v>23</v>
      </c>
      <c r="E366" s="13">
        <v>7</v>
      </c>
      <c r="F366" s="13">
        <v>7</v>
      </c>
      <c r="G366" s="121" t="s">
        <v>41</v>
      </c>
      <c r="H366" s="30">
        <v>1</v>
      </c>
      <c r="I366" s="30">
        <v>1</v>
      </c>
      <c r="J366" s="14"/>
    </row>
    <row r="367" spans="1:10" ht="31.5">
      <c r="A367" s="44" t="s">
        <v>191</v>
      </c>
      <c r="B367" s="43" t="s">
        <v>63</v>
      </c>
      <c r="C367" s="96" t="s">
        <v>25</v>
      </c>
      <c r="D367" s="14" t="s">
        <v>23</v>
      </c>
      <c r="E367" s="13">
        <v>50.1</v>
      </c>
      <c r="F367" s="13">
        <v>50.1</v>
      </c>
      <c r="G367" s="123"/>
      <c r="H367" s="30">
        <v>2</v>
      </c>
      <c r="I367" s="30">
        <v>2</v>
      </c>
      <c r="J367" s="14"/>
    </row>
    <row r="368" spans="1:10" ht="31.5">
      <c r="A368" s="33" t="s">
        <v>39</v>
      </c>
      <c r="B368" s="43" t="s">
        <v>63</v>
      </c>
      <c r="C368" s="96" t="s">
        <v>25</v>
      </c>
      <c r="D368" s="14" t="s">
        <v>23</v>
      </c>
      <c r="E368" s="13">
        <v>23.5</v>
      </c>
      <c r="F368" s="13">
        <v>23.5</v>
      </c>
      <c r="G368" s="122" t="s">
        <v>293</v>
      </c>
      <c r="H368" s="30">
        <v>1</v>
      </c>
      <c r="I368" s="30">
        <v>1</v>
      </c>
      <c r="J368" s="14"/>
    </row>
    <row r="369" spans="1:10" ht="31.5">
      <c r="A369" s="33" t="s">
        <v>40</v>
      </c>
      <c r="B369" s="43" t="s">
        <v>63</v>
      </c>
      <c r="C369" s="96" t="s">
        <v>25</v>
      </c>
      <c r="D369" s="14" t="s">
        <v>23</v>
      </c>
      <c r="E369" s="13">
        <v>8.8000000000000007</v>
      </c>
      <c r="F369" s="13">
        <v>8.8000000000000007</v>
      </c>
      <c r="G369" s="122"/>
      <c r="H369" s="30">
        <v>1</v>
      </c>
      <c r="I369" s="30">
        <v>1</v>
      </c>
      <c r="J369" s="14"/>
    </row>
    <row r="370" spans="1:10" ht="42.75" customHeight="1">
      <c r="A370" s="44" t="s">
        <v>192</v>
      </c>
      <c r="B370" s="43" t="s">
        <v>63</v>
      </c>
      <c r="C370" s="96" t="s">
        <v>25</v>
      </c>
      <c r="D370" s="14" t="s">
        <v>23</v>
      </c>
      <c r="E370" s="13">
        <v>654.9</v>
      </c>
      <c r="F370" s="13">
        <v>654.9</v>
      </c>
      <c r="G370" s="123"/>
      <c r="H370" s="30">
        <v>14</v>
      </c>
      <c r="I370" s="30">
        <v>14</v>
      </c>
      <c r="J370" s="14"/>
    </row>
    <row r="371" spans="1:10" ht="15.75">
      <c r="A371" s="163" t="s">
        <v>142</v>
      </c>
      <c r="B371" s="156" t="s">
        <v>91</v>
      </c>
      <c r="C371" s="138" t="s">
        <v>25</v>
      </c>
      <c r="D371" s="19" t="s">
        <v>59</v>
      </c>
      <c r="E371" s="12">
        <f t="shared" ref="E371" si="38">E372+E373</f>
        <v>32154.400000000001</v>
      </c>
      <c r="F371" s="12">
        <f>F372+F373</f>
        <v>32154.42</v>
      </c>
      <c r="G371" s="117" t="s">
        <v>0</v>
      </c>
      <c r="H371" s="117" t="s">
        <v>0</v>
      </c>
      <c r="I371" s="117" t="s">
        <v>0</v>
      </c>
      <c r="J371" s="124"/>
    </row>
    <row r="372" spans="1:10" ht="45">
      <c r="A372" s="164"/>
      <c r="B372" s="156"/>
      <c r="C372" s="139"/>
      <c r="D372" s="1" t="s">
        <v>57</v>
      </c>
      <c r="E372" s="13">
        <f>E374+E376+E377+E379+E380+E381+E383+E384+E385+E386+E387+E388</f>
        <v>24450.799999999999</v>
      </c>
      <c r="F372" s="13">
        <f>F374+F376+F377+F379+F380+F381+F383+F384+F385+F386+F387+F388</f>
        <v>24450.82</v>
      </c>
      <c r="G372" s="119"/>
      <c r="H372" s="119"/>
      <c r="I372" s="119"/>
      <c r="J372" s="125"/>
    </row>
    <row r="373" spans="1:10" ht="45">
      <c r="A373" s="165"/>
      <c r="B373" s="156"/>
      <c r="C373" s="140"/>
      <c r="D373" s="1" t="s">
        <v>55</v>
      </c>
      <c r="E373" s="13">
        <f>E389+E382+E378+E375</f>
        <v>7703.6</v>
      </c>
      <c r="F373" s="13">
        <f>F389+F382+F378+F375</f>
        <v>7703.6</v>
      </c>
      <c r="G373" s="118"/>
      <c r="H373" s="118"/>
      <c r="I373" s="118"/>
      <c r="J373" s="126"/>
    </row>
    <row r="374" spans="1:10" ht="15.75" customHeight="1">
      <c r="A374" s="153" t="s">
        <v>143</v>
      </c>
      <c r="B374" s="24">
        <v>211</v>
      </c>
      <c r="C374" s="138" t="s">
        <v>25</v>
      </c>
      <c r="D374" s="14" t="s">
        <v>23</v>
      </c>
      <c r="E374" s="13">
        <v>17302.900000000001</v>
      </c>
      <c r="F374" s="13">
        <v>17302.900000000001</v>
      </c>
      <c r="G374" s="121" t="s">
        <v>12</v>
      </c>
      <c r="H374" s="117">
        <v>1</v>
      </c>
      <c r="I374" s="117">
        <v>1</v>
      </c>
      <c r="J374" s="124"/>
    </row>
    <row r="375" spans="1:10" ht="15.75" customHeight="1">
      <c r="A375" s="153"/>
      <c r="B375" s="24">
        <v>211</v>
      </c>
      <c r="C375" s="139"/>
      <c r="D375" s="14" t="s">
        <v>21</v>
      </c>
      <c r="E375" s="13">
        <v>4381.7</v>
      </c>
      <c r="F375" s="13">
        <v>4381.7</v>
      </c>
      <c r="G375" s="122"/>
      <c r="H375" s="119"/>
      <c r="I375" s="119"/>
      <c r="J375" s="125"/>
    </row>
    <row r="376" spans="1:10" ht="15.75">
      <c r="A376" s="153"/>
      <c r="B376" s="24">
        <v>212</v>
      </c>
      <c r="C376" s="139"/>
      <c r="D376" s="14" t="s">
        <v>23</v>
      </c>
      <c r="E376" s="13">
        <v>437</v>
      </c>
      <c r="F376" s="13">
        <v>437</v>
      </c>
      <c r="G376" s="122"/>
      <c r="H376" s="119"/>
      <c r="I376" s="119"/>
      <c r="J376" s="125"/>
    </row>
    <row r="377" spans="1:10" ht="15.75">
      <c r="A377" s="153"/>
      <c r="B377" s="24">
        <v>213</v>
      </c>
      <c r="C377" s="139"/>
      <c r="D377" s="14" t="s">
        <v>23</v>
      </c>
      <c r="E377" s="13">
        <v>4943.8</v>
      </c>
      <c r="F377" s="13">
        <v>4943.8</v>
      </c>
      <c r="G377" s="122"/>
      <c r="H377" s="119"/>
      <c r="I377" s="119"/>
      <c r="J377" s="125"/>
    </row>
    <row r="378" spans="1:10" ht="15.75">
      <c r="A378" s="153"/>
      <c r="B378" s="24">
        <v>213</v>
      </c>
      <c r="C378" s="139"/>
      <c r="D378" s="14" t="s">
        <v>21</v>
      </c>
      <c r="E378" s="13">
        <v>1103.5</v>
      </c>
      <c r="F378" s="13">
        <v>1103.5</v>
      </c>
      <c r="G378" s="122"/>
      <c r="H378" s="119"/>
      <c r="I378" s="119"/>
      <c r="J378" s="125"/>
    </row>
    <row r="379" spans="1:10" ht="15.75">
      <c r="A379" s="153"/>
      <c r="B379" s="24">
        <v>221</v>
      </c>
      <c r="C379" s="139"/>
      <c r="D379" s="14" t="s">
        <v>23</v>
      </c>
      <c r="E379" s="13">
        <v>122</v>
      </c>
      <c r="F379" s="86">
        <v>122.02</v>
      </c>
      <c r="G379" s="122"/>
      <c r="H379" s="119"/>
      <c r="I379" s="119"/>
      <c r="J379" s="125"/>
    </row>
    <row r="380" spans="1:10" ht="15.75">
      <c r="A380" s="153"/>
      <c r="B380" s="24">
        <v>222</v>
      </c>
      <c r="C380" s="139"/>
      <c r="D380" s="14" t="s">
        <v>23</v>
      </c>
      <c r="E380" s="13">
        <v>0</v>
      </c>
      <c r="F380" s="13">
        <v>0</v>
      </c>
      <c r="G380" s="122"/>
      <c r="H380" s="119"/>
      <c r="I380" s="119"/>
      <c r="J380" s="125"/>
    </row>
    <row r="381" spans="1:10" ht="15.75">
      <c r="A381" s="153"/>
      <c r="B381" s="24">
        <v>223</v>
      </c>
      <c r="C381" s="139"/>
      <c r="D381" s="14" t="s">
        <v>23</v>
      </c>
      <c r="E381" s="13">
        <v>552.4</v>
      </c>
      <c r="F381" s="13">
        <v>552.4</v>
      </c>
      <c r="G381" s="122"/>
      <c r="H381" s="119"/>
      <c r="I381" s="119"/>
      <c r="J381" s="125"/>
    </row>
    <row r="382" spans="1:10" ht="15.75">
      <c r="A382" s="153"/>
      <c r="B382" s="24">
        <v>223</v>
      </c>
      <c r="C382" s="139"/>
      <c r="D382" s="14" t="s">
        <v>21</v>
      </c>
      <c r="E382" s="13">
        <v>2218.4</v>
      </c>
      <c r="F382" s="13">
        <v>2218.4</v>
      </c>
      <c r="G382" s="122"/>
      <c r="H382" s="119"/>
      <c r="I382" s="119"/>
      <c r="J382" s="125"/>
    </row>
    <row r="383" spans="1:10" ht="15.75">
      <c r="A383" s="153"/>
      <c r="B383" s="24">
        <v>224</v>
      </c>
      <c r="C383" s="139"/>
      <c r="D383" s="14" t="s">
        <v>23</v>
      </c>
      <c r="E383" s="13">
        <v>0</v>
      </c>
      <c r="F383" s="13">
        <v>0</v>
      </c>
      <c r="G383" s="122"/>
      <c r="H383" s="119"/>
      <c r="I383" s="119"/>
      <c r="J383" s="125"/>
    </row>
    <row r="384" spans="1:10" ht="15.75">
      <c r="A384" s="153"/>
      <c r="B384" s="24">
        <v>225</v>
      </c>
      <c r="C384" s="139"/>
      <c r="D384" s="14" t="s">
        <v>23</v>
      </c>
      <c r="E384" s="13">
        <v>705.3</v>
      </c>
      <c r="F384" s="13">
        <v>705.3</v>
      </c>
      <c r="G384" s="122"/>
      <c r="H384" s="119"/>
      <c r="I384" s="119"/>
      <c r="J384" s="125"/>
    </row>
    <row r="385" spans="1:10" ht="15.75">
      <c r="A385" s="153"/>
      <c r="B385" s="24">
        <v>226</v>
      </c>
      <c r="C385" s="139"/>
      <c r="D385" s="14" t="s">
        <v>23</v>
      </c>
      <c r="E385" s="13">
        <v>166.6</v>
      </c>
      <c r="F385" s="13">
        <v>166.6</v>
      </c>
      <c r="G385" s="122"/>
      <c r="H385" s="119"/>
      <c r="I385" s="119"/>
      <c r="J385" s="125"/>
    </row>
    <row r="386" spans="1:10" ht="15.75">
      <c r="A386" s="153"/>
      <c r="B386" s="24">
        <v>290</v>
      </c>
      <c r="C386" s="139"/>
      <c r="D386" s="14" t="s">
        <v>23</v>
      </c>
      <c r="E386" s="13">
        <v>23.5</v>
      </c>
      <c r="F386" s="13">
        <v>23.5</v>
      </c>
      <c r="G386" s="122"/>
      <c r="H386" s="119"/>
      <c r="I386" s="119"/>
      <c r="J386" s="125"/>
    </row>
    <row r="387" spans="1:10" ht="15.75">
      <c r="A387" s="153"/>
      <c r="B387" s="24">
        <v>310</v>
      </c>
      <c r="C387" s="139"/>
      <c r="D387" s="14" t="s">
        <v>23</v>
      </c>
      <c r="E387" s="13">
        <v>161</v>
      </c>
      <c r="F387" s="13">
        <v>161</v>
      </c>
      <c r="G387" s="122"/>
      <c r="H387" s="119"/>
      <c r="I387" s="119"/>
      <c r="J387" s="125"/>
    </row>
    <row r="388" spans="1:10" ht="15.75">
      <c r="A388" s="153"/>
      <c r="B388" s="24">
        <v>340</v>
      </c>
      <c r="C388" s="139"/>
      <c r="D388" s="14" t="s">
        <v>23</v>
      </c>
      <c r="E388" s="13">
        <v>36.299999999999997</v>
      </c>
      <c r="F388" s="13">
        <v>36.299999999999997</v>
      </c>
      <c r="G388" s="122"/>
      <c r="H388" s="119"/>
      <c r="I388" s="119"/>
      <c r="J388" s="125"/>
    </row>
    <row r="389" spans="1:10" ht="15.75">
      <c r="A389" s="153"/>
      <c r="B389" s="24">
        <v>340</v>
      </c>
      <c r="C389" s="140"/>
      <c r="D389" s="14" t="s">
        <v>21</v>
      </c>
      <c r="E389" s="13">
        <v>0</v>
      </c>
      <c r="F389" s="13">
        <v>0</v>
      </c>
      <c r="G389" s="122"/>
      <c r="H389" s="118"/>
      <c r="I389" s="118"/>
      <c r="J389" s="126"/>
    </row>
    <row r="390" spans="1:10" ht="114" customHeight="1">
      <c r="A390" s="33" t="s">
        <v>42</v>
      </c>
      <c r="B390" s="25" t="s">
        <v>144</v>
      </c>
      <c r="C390" s="96" t="s">
        <v>25</v>
      </c>
      <c r="D390" s="14" t="s">
        <v>23</v>
      </c>
      <c r="E390" s="13">
        <v>0</v>
      </c>
      <c r="F390" s="14">
        <v>0</v>
      </c>
      <c r="G390" s="122"/>
      <c r="H390" s="30">
        <v>0</v>
      </c>
      <c r="I390" s="30">
        <v>0</v>
      </c>
      <c r="J390" s="14"/>
    </row>
    <row r="391" spans="1:10" ht="51">
      <c r="A391" s="33" t="s">
        <v>43</v>
      </c>
      <c r="B391" s="32" t="s">
        <v>145</v>
      </c>
      <c r="C391" s="96" t="s">
        <v>25</v>
      </c>
      <c r="D391" s="14" t="s">
        <v>23</v>
      </c>
      <c r="E391" s="13">
        <v>0</v>
      </c>
      <c r="F391" s="14">
        <v>0</v>
      </c>
      <c r="G391" s="122"/>
      <c r="H391" s="30">
        <v>0</v>
      </c>
      <c r="I391" s="30">
        <v>0</v>
      </c>
      <c r="J391" s="14"/>
    </row>
    <row r="392" spans="1:10" ht="38.25">
      <c r="A392" s="33" t="s">
        <v>44</v>
      </c>
      <c r="B392" s="32" t="s">
        <v>145</v>
      </c>
      <c r="C392" s="96" t="s">
        <v>25</v>
      </c>
      <c r="D392" s="14" t="s">
        <v>23</v>
      </c>
      <c r="E392" s="13">
        <v>0</v>
      </c>
      <c r="F392" s="14">
        <v>0</v>
      </c>
      <c r="G392" s="122"/>
      <c r="H392" s="30">
        <v>0</v>
      </c>
      <c r="I392" s="30">
        <v>0</v>
      </c>
      <c r="J392" s="14"/>
    </row>
    <row r="393" spans="1:10" ht="38.25">
      <c r="A393" s="33" t="s">
        <v>45</v>
      </c>
      <c r="B393" s="32" t="s">
        <v>145</v>
      </c>
      <c r="C393" s="96" t="s">
        <v>25</v>
      </c>
      <c r="D393" s="14" t="s">
        <v>23</v>
      </c>
      <c r="E393" s="13">
        <v>0</v>
      </c>
      <c r="F393" s="14">
        <v>0</v>
      </c>
      <c r="G393" s="122"/>
      <c r="H393" s="30">
        <v>0</v>
      </c>
      <c r="I393" s="30">
        <v>0</v>
      </c>
      <c r="J393" s="14"/>
    </row>
    <row r="394" spans="1:10" ht="102">
      <c r="A394" s="33" t="s">
        <v>46</v>
      </c>
      <c r="B394" s="25" t="s">
        <v>145</v>
      </c>
      <c r="C394" s="96" t="s">
        <v>25</v>
      </c>
      <c r="D394" s="14" t="s">
        <v>23</v>
      </c>
      <c r="E394" s="13">
        <v>0</v>
      </c>
      <c r="F394" s="14">
        <v>0</v>
      </c>
      <c r="G394" s="122"/>
      <c r="H394" s="30">
        <v>0</v>
      </c>
      <c r="I394" s="30">
        <v>0</v>
      </c>
      <c r="J394" s="14"/>
    </row>
    <row r="395" spans="1:10" ht="38.25">
      <c r="A395" s="33" t="s">
        <v>47</v>
      </c>
      <c r="B395" s="32" t="s">
        <v>145</v>
      </c>
      <c r="C395" s="96" t="s">
        <v>25</v>
      </c>
      <c r="D395" s="14" t="s">
        <v>23</v>
      </c>
      <c r="E395" s="13">
        <v>0</v>
      </c>
      <c r="F395" s="14">
        <v>0</v>
      </c>
      <c r="G395" s="122"/>
      <c r="H395" s="30">
        <v>0</v>
      </c>
      <c r="I395" s="30">
        <v>0</v>
      </c>
      <c r="J395" s="14"/>
    </row>
    <row r="396" spans="1:10" ht="25.5">
      <c r="A396" s="33" t="s">
        <v>48</v>
      </c>
      <c r="B396" s="32" t="s">
        <v>145</v>
      </c>
      <c r="C396" s="96" t="s">
        <v>25</v>
      </c>
      <c r="D396" s="14" t="s">
        <v>23</v>
      </c>
      <c r="E396" s="13">
        <v>0</v>
      </c>
      <c r="F396" s="14">
        <v>0</v>
      </c>
      <c r="G396" s="122"/>
      <c r="H396" s="30">
        <v>0</v>
      </c>
      <c r="I396" s="30">
        <v>0</v>
      </c>
      <c r="J396" s="14"/>
    </row>
    <row r="397" spans="1:10" ht="25.5">
      <c r="A397" s="33" t="s">
        <v>49</v>
      </c>
      <c r="B397" s="32" t="s">
        <v>145</v>
      </c>
      <c r="C397" s="96" t="s">
        <v>25</v>
      </c>
      <c r="D397" s="26" t="s">
        <v>23</v>
      </c>
      <c r="E397" s="27">
        <v>0</v>
      </c>
      <c r="F397" s="13">
        <v>0</v>
      </c>
      <c r="G397" s="123"/>
      <c r="H397" s="30">
        <v>0</v>
      </c>
      <c r="I397" s="30">
        <v>0</v>
      </c>
      <c r="J397" s="14"/>
    </row>
    <row r="398" spans="1:10" ht="15.75">
      <c r="A398" s="163" t="s">
        <v>146</v>
      </c>
      <c r="B398" s="154" t="s">
        <v>147</v>
      </c>
      <c r="C398" s="141" t="s">
        <v>25</v>
      </c>
      <c r="D398" s="19" t="s">
        <v>59</v>
      </c>
      <c r="E398" s="12">
        <f>E401</f>
        <v>11610.46</v>
      </c>
      <c r="F398" s="12">
        <f>F401</f>
        <v>11602.23</v>
      </c>
      <c r="G398" s="117" t="s">
        <v>0</v>
      </c>
      <c r="H398" s="117" t="s">
        <v>0</v>
      </c>
      <c r="I398" s="117" t="s">
        <v>0</v>
      </c>
      <c r="J398" s="124"/>
    </row>
    <row r="399" spans="1:10" ht="45">
      <c r="A399" s="164"/>
      <c r="B399" s="154"/>
      <c r="C399" s="142"/>
      <c r="D399" s="1" t="s">
        <v>57</v>
      </c>
      <c r="E399" s="13">
        <f t="shared" ref="E399:F400" si="39">E402</f>
        <v>9280.6299999999992</v>
      </c>
      <c r="F399" s="13">
        <f t="shared" si="39"/>
        <v>9272.4</v>
      </c>
      <c r="G399" s="119"/>
      <c r="H399" s="119"/>
      <c r="I399" s="119"/>
      <c r="J399" s="125"/>
    </row>
    <row r="400" spans="1:10" ht="45">
      <c r="A400" s="164"/>
      <c r="B400" s="154"/>
      <c r="C400" s="142"/>
      <c r="D400" s="1" t="s">
        <v>55</v>
      </c>
      <c r="E400" s="13">
        <f t="shared" si="39"/>
        <v>2329.83</v>
      </c>
      <c r="F400" s="13">
        <f t="shared" si="39"/>
        <v>2329.83</v>
      </c>
      <c r="G400" s="119"/>
      <c r="H400" s="119"/>
      <c r="I400" s="119"/>
      <c r="J400" s="125"/>
    </row>
    <row r="401" spans="1:10" ht="15.75" customHeight="1">
      <c r="A401" s="164"/>
      <c r="B401" s="154" t="s">
        <v>148</v>
      </c>
      <c r="C401" s="142"/>
      <c r="D401" s="20" t="s">
        <v>59</v>
      </c>
      <c r="E401" s="13">
        <f t="shared" ref="E401:F401" si="40">E402+E403</f>
        <v>11610.46</v>
      </c>
      <c r="F401" s="13">
        <f t="shared" si="40"/>
        <v>11602.23</v>
      </c>
      <c r="G401" s="119"/>
      <c r="H401" s="119"/>
      <c r="I401" s="119"/>
      <c r="J401" s="125"/>
    </row>
    <row r="402" spans="1:10" ht="15.75" customHeight="1">
      <c r="A402" s="164"/>
      <c r="B402" s="154"/>
      <c r="C402" s="142"/>
      <c r="D402" s="14" t="s">
        <v>23</v>
      </c>
      <c r="E402" s="13">
        <f t="shared" ref="E402:F402" si="41">E405+E408</f>
        <v>9280.6299999999992</v>
      </c>
      <c r="F402" s="13">
        <f t="shared" si="41"/>
        <v>9272.4</v>
      </c>
      <c r="G402" s="119"/>
      <c r="H402" s="119"/>
      <c r="I402" s="119"/>
      <c r="J402" s="125"/>
    </row>
    <row r="403" spans="1:10" ht="15.75" customHeight="1">
      <c r="A403" s="165"/>
      <c r="B403" s="154"/>
      <c r="C403" s="143"/>
      <c r="D403" s="14" t="s">
        <v>21</v>
      </c>
      <c r="E403" s="13">
        <f t="shared" ref="E403:F403" si="42">E407</f>
        <v>2329.83</v>
      </c>
      <c r="F403" s="13">
        <f t="shared" si="42"/>
        <v>2329.83</v>
      </c>
      <c r="G403" s="118"/>
      <c r="H403" s="118"/>
      <c r="I403" s="118"/>
      <c r="J403" s="126"/>
    </row>
    <row r="404" spans="1:10" ht="15.75" customHeight="1">
      <c r="A404" s="166" t="s">
        <v>149</v>
      </c>
      <c r="B404" s="22" t="s">
        <v>150</v>
      </c>
      <c r="C404" s="138" t="s">
        <v>25</v>
      </c>
      <c r="D404" s="14" t="s">
        <v>59</v>
      </c>
      <c r="E404" s="13">
        <f t="shared" ref="E404:F404" si="43">E405</f>
        <v>0</v>
      </c>
      <c r="F404" s="13">
        <f t="shared" si="43"/>
        <v>0</v>
      </c>
      <c r="G404" s="121" t="s">
        <v>22</v>
      </c>
      <c r="H404" s="130">
        <v>20</v>
      </c>
      <c r="I404" s="130">
        <v>0</v>
      </c>
      <c r="J404" s="131" t="s">
        <v>15</v>
      </c>
    </row>
    <row r="405" spans="1:10" ht="34.5" customHeight="1">
      <c r="A405" s="166"/>
      <c r="B405" s="32" t="s">
        <v>151</v>
      </c>
      <c r="C405" s="139"/>
      <c r="D405" s="14" t="s">
        <v>23</v>
      </c>
      <c r="E405" s="13">
        <v>0</v>
      </c>
      <c r="F405" s="13">
        <v>0</v>
      </c>
      <c r="G405" s="123"/>
      <c r="H405" s="130"/>
      <c r="I405" s="130"/>
      <c r="J405" s="132"/>
    </row>
    <row r="406" spans="1:10" ht="30" customHeight="1">
      <c r="A406" s="157" t="s">
        <v>175</v>
      </c>
      <c r="B406" s="154" t="s">
        <v>151</v>
      </c>
      <c r="C406" s="139"/>
      <c r="D406" s="14" t="s">
        <v>59</v>
      </c>
      <c r="E406" s="13">
        <f t="shared" ref="E406:F406" si="44">E407+E408</f>
        <v>11610.46</v>
      </c>
      <c r="F406" s="13">
        <f t="shared" si="44"/>
        <v>11602.23</v>
      </c>
      <c r="G406" s="130" t="s">
        <v>12</v>
      </c>
      <c r="H406" s="117">
        <v>1</v>
      </c>
      <c r="I406" s="117">
        <v>1</v>
      </c>
      <c r="J406" s="124"/>
    </row>
    <row r="407" spans="1:10" ht="30" customHeight="1">
      <c r="A407" s="158"/>
      <c r="B407" s="154"/>
      <c r="C407" s="139"/>
      <c r="D407" s="14" t="s">
        <v>21</v>
      </c>
      <c r="E407" s="13">
        <v>2329.83</v>
      </c>
      <c r="F407" s="13">
        <v>2329.83</v>
      </c>
      <c r="G407" s="130"/>
      <c r="H407" s="119"/>
      <c r="I407" s="119"/>
      <c r="J407" s="125"/>
    </row>
    <row r="408" spans="1:10" ht="18" customHeight="1">
      <c r="A408" s="159"/>
      <c r="B408" s="154"/>
      <c r="C408" s="140"/>
      <c r="D408" s="14" t="s">
        <v>23</v>
      </c>
      <c r="E408" s="13">
        <v>9280.6299999999992</v>
      </c>
      <c r="F408" s="13">
        <v>9272.4</v>
      </c>
      <c r="G408" s="130"/>
      <c r="H408" s="118"/>
      <c r="I408" s="118"/>
      <c r="J408" s="126"/>
    </row>
    <row r="409" spans="1:10" ht="15.75" customHeight="1">
      <c r="A409" s="167" t="s">
        <v>152</v>
      </c>
      <c r="B409" s="156" t="s">
        <v>65</v>
      </c>
      <c r="C409" s="138" t="s">
        <v>25</v>
      </c>
      <c r="D409" s="19" t="s">
        <v>59</v>
      </c>
      <c r="E409" s="12">
        <f>E410+E412+E411</f>
        <v>196962.50000000003</v>
      </c>
      <c r="F409" s="12">
        <f>F410+F412+F411</f>
        <v>194718.63</v>
      </c>
      <c r="G409" s="117" t="s">
        <v>0</v>
      </c>
      <c r="H409" s="117" t="s">
        <v>0</v>
      </c>
      <c r="I409" s="117" t="s">
        <v>0</v>
      </c>
      <c r="J409" s="124"/>
    </row>
    <row r="410" spans="1:10" ht="45">
      <c r="A410" s="168"/>
      <c r="B410" s="156"/>
      <c r="C410" s="139"/>
      <c r="D410" s="1" t="s">
        <v>57</v>
      </c>
      <c r="E410" s="13">
        <f>E414+E418</f>
        <v>24259.599999999999</v>
      </c>
      <c r="F410" s="13">
        <f>F414+F418</f>
        <v>23855.370000000003</v>
      </c>
      <c r="G410" s="119"/>
      <c r="H410" s="119"/>
      <c r="I410" s="119"/>
      <c r="J410" s="125"/>
    </row>
    <row r="411" spans="1:10" ht="45">
      <c r="A411" s="168"/>
      <c r="B411" s="156"/>
      <c r="C411" s="139"/>
      <c r="D411" s="1" t="s">
        <v>56</v>
      </c>
      <c r="E411" s="13">
        <f t="shared" ref="E411:F412" si="45">E415+E419</f>
        <v>987.2</v>
      </c>
      <c r="F411" s="13">
        <f t="shared" si="45"/>
        <v>987.2</v>
      </c>
      <c r="G411" s="119"/>
      <c r="H411" s="119"/>
      <c r="I411" s="119"/>
      <c r="J411" s="125"/>
    </row>
    <row r="412" spans="1:10" ht="45">
      <c r="A412" s="168"/>
      <c r="B412" s="156"/>
      <c r="C412" s="140"/>
      <c r="D412" s="1" t="s">
        <v>55</v>
      </c>
      <c r="E412" s="13">
        <f t="shared" si="45"/>
        <v>171715.7</v>
      </c>
      <c r="F412" s="13">
        <f t="shared" si="45"/>
        <v>169876.06</v>
      </c>
      <c r="G412" s="118"/>
      <c r="H412" s="118"/>
      <c r="I412" s="118"/>
      <c r="J412" s="126"/>
    </row>
    <row r="413" spans="1:10" ht="15.75">
      <c r="A413" s="168"/>
      <c r="B413" s="160" t="s">
        <v>185</v>
      </c>
      <c r="C413" s="138" t="s">
        <v>25</v>
      </c>
      <c r="D413" s="19" t="s">
        <v>59</v>
      </c>
      <c r="E413" s="12">
        <f>E414+E416+E415</f>
        <v>87346.2</v>
      </c>
      <c r="F413" s="12">
        <f>F414+F416+F415</f>
        <v>86828.7</v>
      </c>
      <c r="G413" s="117" t="s">
        <v>0</v>
      </c>
      <c r="H413" s="117" t="s">
        <v>0</v>
      </c>
      <c r="I413" s="117" t="s">
        <v>0</v>
      </c>
      <c r="J413" s="124"/>
    </row>
    <row r="414" spans="1:10" ht="45">
      <c r="A414" s="168"/>
      <c r="B414" s="161"/>
      <c r="C414" s="139"/>
      <c r="D414" s="1" t="s">
        <v>57</v>
      </c>
      <c r="E414" s="13">
        <f>E422</f>
        <v>18778.699999999997</v>
      </c>
      <c r="F414" s="13">
        <f>F422</f>
        <v>18460.77</v>
      </c>
      <c r="G414" s="119"/>
      <c r="H414" s="119"/>
      <c r="I414" s="119"/>
      <c r="J414" s="125"/>
    </row>
    <row r="415" spans="1:10" ht="45">
      <c r="A415" s="168"/>
      <c r="B415" s="161"/>
      <c r="C415" s="139"/>
      <c r="D415" s="1" t="s">
        <v>56</v>
      </c>
      <c r="E415" s="13">
        <f t="shared" ref="E415:E416" si="46">E423</f>
        <v>987.2</v>
      </c>
      <c r="F415" s="13">
        <f t="shared" ref="F415" si="47">F423</f>
        <v>987.2</v>
      </c>
      <c r="G415" s="119"/>
      <c r="H415" s="119"/>
      <c r="I415" s="119"/>
      <c r="J415" s="125"/>
    </row>
    <row r="416" spans="1:10" ht="45">
      <c r="A416" s="168"/>
      <c r="B416" s="162"/>
      <c r="C416" s="140"/>
      <c r="D416" s="1" t="s">
        <v>55</v>
      </c>
      <c r="E416" s="13">
        <f t="shared" si="46"/>
        <v>67580.3</v>
      </c>
      <c r="F416" s="13">
        <f>F424</f>
        <v>67380.73</v>
      </c>
      <c r="G416" s="118"/>
      <c r="H416" s="118"/>
      <c r="I416" s="118"/>
      <c r="J416" s="126"/>
    </row>
    <row r="417" spans="1:10" ht="15.75">
      <c r="A417" s="168"/>
      <c r="B417" s="160" t="s">
        <v>186</v>
      </c>
      <c r="C417" s="138" t="s">
        <v>25</v>
      </c>
      <c r="D417" s="19" t="s">
        <v>59</v>
      </c>
      <c r="E417" s="12">
        <f>E418+E420+E419</f>
        <v>109616.3</v>
      </c>
      <c r="F417" s="12">
        <f>F418+F420+F419</f>
        <v>107889.93000000002</v>
      </c>
      <c r="G417" s="117" t="s">
        <v>0</v>
      </c>
      <c r="H417" s="117" t="s">
        <v>0</v>
      </c>
      <c r="I417" s="117" t="s">
        <v>0</v>
      </c>
      <c r="J417" s="124"/>
    </row>
    <row r="418" spans="1:10" ht="45">
      <c r="A418" s="168"/>
      <c r="B418" s="161"/>
      <c r="C418" s="139"/>
      <c r="D418" s="1" t="s">
        <v>57</v>
      </c>
      <c r="E418" s="13">
        <f>E426</f>
        <v>5480.9000000000005</v>
      </c>
      <c r="F418" s="13">
        <f>F426</f>
        <v>5394.6</v>
      </c>
      <c r="G418" s="119"/>
      <c r="H418" s="119"/>
      <c r="I418" s="119"/>
      <c r="J418" s="125"/>
    </row>
    <row r="419" spans="1:10" ht="45">
      <c r="A419" s="168"/>
      <c r="B419" s="161"/>
      <c r="C419" s="139"/>
      <c r="D419" s="1" t="s">
        <v>56</v>
      </c>
      <c r="E419" s="13">
        <v>0</v>
      </c>
      <c r="F419" s="13">
        <v>0</v>
      </c>
      <c r="G419" s="119"/>
      <c r="H419" s="119"/>
      <c r="I419" s="119"/>
      <c r="J419" s="125"/>
    </row>
    <row r="420" spans="1:10" ht="45">
      <c r="A420" s="169"/>
      <c r="B420" s="162"/>
      <c r="C420" s="140"/>
      <c r="D420" s="1" t="s">
        <v>55</v>
      </c>
      <c r="E420" s="13">
        <f>E428</f>
        <v>104135.40000000001</v>
      </c>
      <c r="F420" s="13">
        <f>F428</f>
        <v>102495.33000000002</v>
      </c>
      <c r="G420" s="118"/>
      <c r="H420" s="118"/>
      <c r="I420" s="118"/>
      <c r="J420" s="126"/>
    </row>
    <row r="421" spans="1:10" ht="15.75" customHeight="1">
      <c r="A421" s="157" t="s">
        <v>153</v>
      </c>
      <c r="B421" s="154" t="s">
        <v>6</v>
      </c>
      <c r="C421" s="99"/>
      <c r="D421" s="14" t="s">
        <v>59</v>
      </c>
      <c r="E421" s="13">
        <f>E422+E423+E424+0.01</f>
        <v>87346.209999999992</v>
      </c>
      <c r="F421" s="13">
        <f>F422+F423+F424+0.01</f>
        <v>86828.709999999992</v>
      </c>
      <c r="G421" s="121" t="s">
        <v>2</v>
      </c>
      <c r="H421" s="117" t="s">
        <v>0</v>
      </c>
      <c r="I421" s="117" t="s">
        <v>0</v>
      </c>
      <c r="J421" s="124"/>
    </row>
    <row r="422" spans="1:10" ht="15.75" customHeight="1">
      <c r="A422" s="158"/>
      <c r="B422" s="154"/>
      <c r="C422" s="100"/>
      <c r="D422" s="14" t="s">
        <v>23</v>
      </c>
      <c r="E422" s="13">
        <f>E429+E430+E433+E455+E458+E464+E467+E470+E473+E435+E442</f>
        <v>18778.699999999997</v>
      </c>
      <c r="F422" s="13">
        <f>F429+F430+F433+F455+F458+F464+F467+F470+F473+F435+F442</f>
        <v>18460.77</v>
      </c>
      <c r="G422" s="122"/>
      <c r="H422" s="119"/>
      <c r="I422" s="119"/>
      <c r="J422" s="125"/>
    </row>
    <row r="423" spans="1:10" ht="15.75" customHeight="1">
      <c r="A423" s="158"/>
      <c r="B423" s="154"/>
      <c r="C423" s="100"/>
      <c r="D423" s="14" t="s">
        <v>68</v>
      </c>
      <c r="E423" s="13">
        <f>E446+E449+E474</f>
        <v>987.2</v>
      </c>
      <c r="F423" s="13">
        <f>F446+F449+F474</f>
        <v>987.2</v>
      </c>
      <c r="G423" s="122"/>
      <c r="H423" s="119"/>
      <c r="I423" s="119"/>
      <c r="J423" s="125"/>
    </row>
    <row r="424" spans="1:10" ht="15.75" customHeight="1">
      <c r="A424" s="158"/>
      <c r="B424" s="154"/>
      <c r="C424" s="100"/>
      <c r="D424" s="14" t="s">
        <v>21</v>
      </c>
      <c r="E424" s="13">
        <f>E432+E434+E457+E463+E466+E469+E472</f>
        <v>67580.3</v>
      </c>
      <c r="F424" s="13">
        <f>F432+F434+F457+F463+F466+F469+F472</f>
        <v>67380.73</v>
      </c>
      <c r="G424" s="122"/>
      <c r="H424" s="118"/>
      <c r="I424" s="118"/>
      <c r="J424" s="126"/>
    </row>
    <row r="425" spans="1:10" ht="15.75" customHeight="1">
      <c r="A425" s="158"/>
      <c r="B425" s="154" t="s">
        <v>186</v>
      </c>
      <c r="C425" s="100"/>
      <c r="D425" s="14" t="s">
        <v>59</v>
      </c>
      <c r="E425" s="13">
        <f t="shared" ref="E425" si="48">E426+E427+E428</f>
        <v>109616.3</v>
      </c>
      <c r="F425" s="13">
        <f t="shared" ref="F425" si="49">F426+F427+F428</f>
        <v>107889.93000000002</v>
      </c>
      <c r="G425" s="122"/>
      <c r="H425" s="117" t="s">
        <v>0</v>
      </c>
      <c r="I425" s="117" t="s">
        <v>0</v>
      </c>
      <c r="J425" s="124"/>
    </row>
    <row r="426" spans="1:10" ht="15.75" customHeight="1">
      <c r="A426" s="158"/>
      <c r="B426" s="154"/>
      <c r="C426" s="100"/>
      <c r="D426" s="14" t="s">
        <v>23</v>
      </c>
      <c r="E426" s="13">
        <f>E439+E452+E461</f>
        <v>5480.9000000000005</v>
      </c>
      <c r="F426" s="13">
        <f>F439+F452+F461</f>
        <v>5394.6</v>
      </c>
      <c r="G426" s="122"/>
      <c r="H426" s="119"/>
      <c r="I426" s="119"/>
      <c r="J426" s="125"/>
    </row>
    <row r="427" spans="1:10" ht="15.75" customHeight="1">
      <c r="A427" s="158"/>
      <c r="B427" s="154"/>
      <c r="C427" s="100"/>
      <c r="D427" s="14" t="s">
        <v>68</v>
      </c>
      <c r="E427" s="13">
        <v>0</v>
      </c>
      <c r="F427" s="13">
        <v>0</v>
      </c>
      <c r="G427" s="122"/>
      <c r="H427" s="119"/>
      <c r="I427" s="119"/>
      <c r="J427" s="125"/>
    </row>
    <row r="428" spans="1:10" ht="15.75" customHeight="1">
      <c r="A428" s="159"/>
      <c r="B428" s="154"/>
      <c r="C428" s="100"/>
      <c r="D428" s="14" t="s">
        <v>21</v>
      </c>
      <c r="E428" s="13">
        <f>E440+E451+E460</f>
        <v>104135.40000000001</v>
      </c>
      <c r="F428" s="13">
        <f>F440+F451+F460</f>
        <v>102495.33000000002</v>
      </c>
      <c r="G428" s="122"/>
      <c r="H428" s="118"/>
      <c r="I428" s="118"/>
      <c r="J428" s="126"/>
    </row>
    <row r="429" spans="1:10" ht="38.25">
      <c r="A429" s="33" t="s">
        <v>154</v>
      </c>
      <c r="B429" s="22" t="s">
        <v>187</v>
      </c>
      <c r="C429" s="96" t="s">
        <v>312</v>
      </c>
      <c r="D429" s="14" t="s">
        <v>23</v>
      </c>
      <c r="E429" s="13">
        <v>0</v>
      </c>
      <c r="F429" s="13">
        <v>0</v>
      </c>
      <c r="G429" s="122"/>
      <c r="H429" s="30">
        <v>0</v>
      </c>
      <c r="I429" s="30">
        <v>0</v>
      </c>
      <c r="J429" s="36"/>
    </row>
    <row r="430" spans="1:10" ht="27.75" customHeight="1">
      <c r="A430" s="44" t="s">
        <v>193</v>
      </c>
      <c r="B430" s="22" t="s">
        <v>187</v>
      </c>
      <c r="C430" s="96" t="s">
        <v>312</v>
      </c>
      <c r="D430" s="14" t="s">
        <v>23</v>
      </c>
      <c r="E430" s="13">
        <v>2198.6999999999998</v>
      </c>
      <c r="F430" s="13">
        <v>2198.6999999999998</v>
      </c>
      <c r="G430" s="122"/>
      <c r="H430" s="30">
        <v>5</v>
      </c>
      <c r="I430" s="30">
        <v>5</v>
      </c>
      <c r="J430" s="14"/>
    </row>
    <row r="431" spans="1:10" ht="16.5" customHeight="1">
      <c r="A431" s="157" t="s">
        <v>155</v>
      </c>
      <c r="B431" s="160" t="s">
        <v>187</v>
      </c>
      <c r="C431" s="179" t="s">
        <v>25</v>
      </c>
      <c r="D431" s="14" t="s">
        <v>59</v>
      </c>
      <c r="E431" s="13">
        <f>E432+E433</f>
        <v>33197.4</v>
      </c>
      <c r="F431" s="13">
        <f>F432+F433</f>
        <v>33197.4</v>
      </c>
      <c r="G431" s="122"/>
      <c r="H431" s="117">
        <v>1</v>
      </c>
      <c r="I431" s="117">
        <v>1</v>
      </c>
      <c r="J431" s="124"/>
    </row>
    <row r="432" spans="1:10" ht="16.5" customHeight="1">
      <c r="A432" s="158"/>
      <c r="B432" s="161"/>
      <c r="C432" s="179"/>
      <c r="D432" s="14" t="s">
        <v>21</v>
      </c>
      <c r="E432" s="13">
        <v>30653.7</v>
      </c>
      <c r="F432" s="13">
        <v>30653.7</v>
      </c>
      <c r="G432" s="122"/>
      <c r="H432" s="119"/>
      <c r="I432" s="119"/>
      <c r="J432" s="125"/>
    </row>
    <row r="433" spans="1:10" ht="16.5" customHeight="1">
      <c r="A433" s="159"/>
      <c r="B433" s="162"/>
      <c r="C433" s="179"/>
      <c r="D433" s="14" t="s">
        <v>23</v>
      </c>
      <c r="E433" s="13">
        <v>2543.6999999999998</v>
      </c>
      <c r="F433" s="13">
        <v>2543.6999999999998</v>
      </c>
      <c r="G433" s="122"/>
      <c r="H433" s="118"/>
      <c r="I433" s="118"/>
      <c r="J433" s="126"/>
    </row>
    <row r="434" spans="1:10" ht="18" customHeight="1">
      <c r="A434" s="157" t="s">
        <v>180</v>
      </c>
      <c r="B434" s="160" t="s">
        <v>187</v>
      </c>
      <c r="C434" s="179"/>
      <c r="D434" s="14" t="s">
        <v>21</v>
      </c>
      <c r="E434" s="13">
        <v>0</v>
      </c>
      <c r="F434" s="13">
        <v>0</v>
      </c>
      <c r="G434" s="122"/>
      <c r="H434" s="117">
        <v>1</v>
      </c>
      <c r="I434" s="117">
        <v>1</v>
      </c>
      <c r="J434" s="124"/>
    </row>
    <row r="435" spans="1:10" ht="18" customHeight="1">
      <c r="A435" s="159"/>
      <c r="B435" s="162"/>
      <c r="C435" s="179"/>
      <c r="D435" s="14" t="s">
        <v>23</v>
      </c>
      <c r="E435" s="13">
        <v>935.3</v>
      </c>
      <c r="F435" s="13">
        <v>935.3</v>
      </c>
      <c r="G435" s="122"/>
      <c r="H435" s="118"/>
      <c r="I435" s="118"/>
      <c r="J435" s="126"/>
    </row>
    <row r="436" spans="1:10" ht="15.75" customHeight="1">
      <c r="A436" s="157" t="s">
        <v>181</v>
      </c>
      <c r="B436" s="160" t="s">
        <v>156</v>
      </c>
      <c r="C436" s="179"/>
      <c r="D436" s="14" t="s">
        <v>23</v>
      </c>
      <c r="E436" s="13">
        <v>0</v>
      </c>
      <c r="F436" s="13">
        <f>F437</f>
        <v>0</v>
      </c>
      <c r="G436" s="122"/>
      <c r="H436" s="117">
        <v>0</v>
      </c>
      <c r="I436" s="117">
        <v>0</v>
      </c>
      <c r="J436" s="124"/>
    </row>
    <row r="437" spans="1:10" ht="15.75" customHeight="1">
      <c r="A437" s="159"/>
      <c r="B437" s="162"/>
      <c r="C437" s="179"/>
      <c r="D437" s="14" t="s">
        <v>68</v>
      </c>
      <c r="E437" s="13">
        <v>0</v>
      </c>
      <c r="F437" s="13">
        <v>0</v>
      </c>
      <c r="G437" s="122"/>
      <c r="H437" s="118"/>
      <c r="I437" s="118"/>
      <c r="J437" s="126"/>
    </row>
    <row r="438" spans="1:10" ht="15.75" customHeight="1">
      <c r="A438" s="157" t="s">
        <v>182</v>
      </c>
      <c r="B438" s="160" t="s">
        <v>186</v>
      </c>
      <c r="C438" s="179"/>
      <c r="D438" s="14" t="s">
        <v>59</v>
      </c>
      <c r="E438" s="13">
        <f>E439+E440</f>
        <v>21720.3</v>
      </c>
      <c r="F438" s="13">
        <f>F439+F440</f>
        <v>21720.3</v>
      </c>
      <c r="G438" s="122"/>
      <c r="H438" s="117">
        <v>1</v>
      </c>
      <c r="I438" s="117">
        <v>1</v>
      </c>
      <c r="J438" s="124"/>
    </row>
    <row r="439" spans="1:10" ht="15.75" customHeight="1">
      <c r="A439" s="158"/>
      <c r="B439" s="161"/>
      <c r="C439" s="179"/>
      <c r="D439" s="14" t="s">
        <v>23</v>
      </c>
      <c r="E439" s="13">
        <v>1086</v>
      </c>
      <c r="F439" s="13">
        <v>1086</v>
      </c>
      <c r="G439" s="122"/>
      <c r="H439" s="119"/>
      <c r="I439" s="119"/>
      <c r="J439" s="125"/>
    </row>
    <row r="440" spans="1:10" ht="15.75" customHeight="1">
      <c r="A440" s="158"/>
      <c r="B440" s="162"/>
      <c r="C440" s="179"/>
      <c r="D440" s="14" t="s">
        <v>21</v>
      </c>
      <c r="E440" s="13">
        <v>20634.3</v>
      </c>
      <c r="F440" s="13">
        <v>20634.3</v>
      </c>
      <c r="G440" s="122"/>
      <c r="H440" s="119"/>
      <c r="I440" s="119"/>
      <c r="J440" s="125"/>
    </row>
    <row r="441" spans="1:10" ht="15.75" customHeight="1">
      <c r="A441" s="158"/>
      <c r="B441" s="160" t="s">
        <v>187</v>
      </c>
      <c r="C441" s="179"/>
      <c r="D441" s="14" t="s">
        <v>59</v>
      </c>
      <c r="E441" s="13">
        <f>E442+E443</f>
        <v>539</v>
      </c>
      <c r="F441" s="13">
        <f>F442+F443</f>
        <v>538.95000000000005</v>
      </c>
      <c r="G441" s="122"/>
      <c r="H441" s="119"/>
      <c r="I441" s="119"/>
      <c r="J441" s="125"/>
    </row>
    <row r="442" spans="1:10" ht="15.75" customHeight="1">
      <c r="A442" s="158"/>
      <c r="B442" s="161"/>
      <c r="C442" s="179"/>
      <c r="D442" s="14" t="s">
        <v>23</v>
      </c>
      <c r="E442" s="13">
        <v>539</v>
      </c>
      <c r="F442" s="13">
        <v>538.95000000000005</v>
      </c>
      <c r="G442" s="122"/>
      <c r="H442" s="119"/>
      <c r="I442" s="119"/>
      <c r="J442" s="125"/>
    </row>
    <row r="443" spans="1:10" ht="15.75" customHeight="1">
      <c r="A443" s="159"/>
      <c r="B443" s="162"/>
      <c r="C443" s="179"/>
      <c r="D443" s="14" t="s">
        <v>21</v>
      </c>
      <c r="E443" s="13">
        <v>0</v>
      </c>
      <c r="F443" s="13">
        <v>0</v>
      </c>
      <c r="G443" s="122"/>
      <c r="H443" s="118"/>
      <c r="I443" s="118"/>
      <c r="J443" s="126"/>
    </row>
    <row r="444" spans="1:10" ht="15.75" customHeight="1">
      <c r="A444" s="157" t="s">
        <v>183</v>
      </c>
      <c r="B444" s="160" t="s">
        <v>156</v>
      </c>
      <c r="C444" s="179"/>
      <c r="D444" s="14" t="s">
        <v>59</v>
      </c>
      <c r="E444" s="13">
        <f>E445+E446</f>
        <v>0</v>
      </c>
      <c r="F444" s="13">
        <f>F445+F446</f>
        <v>0</v>
      </c>
      <c r="G444" s="122"/>
      <c r="H444" s="117">
        <v>0</v>
      </c>
      <c r="I444" s="117">
        <v>0</v>
      </c>
      <c r="J444" s="124"/>
    </row>
    <row r="445" spans="1:10" ht="15.75" customHeight="1">
      <c r="A445" s="158"/>
      <c r="B445" s="161"/>
      <c r="C445" s="179"/>
      <c r="D445" s="14" t="s">
        <v>23</v>
      </c>
      <c r="E445" s="13">
        <v>0</v>
      </c>
      <c r="F445" s="13">
        <v>0</v>
      </c>
      <c r="G445" s="122"/>
      <c r="H445" s="119"/>
      <c r="I445" s="119"/>
      <c r="J445" s="125"/>
    </row>
    <row r="446" spans="1:10" ht="15.75" customHeight="1">
      <c r="A446" s="159"/>
      <c r="B446" s="162"/>
      <c r="C446" s="179"/>
      <c r="D446" s="14" t="s">
        <v>68</v>
      </c>
      <c r="E446" s="13">
        <v>0</v>
      </c>
      <c r="F446" s="13">
        <v>0</v>
      </c>
      <c r="G446" s="123"/>
      <c r="H446" s="118"/>
      <c r="I446" s="118"/>
      <c r="J446" s="126"/>
    </row>
    <row r="447" spans="1:10" ht="15.75" customHeight="1">
      <c r="A447" s="157" t="s">
        <v>184</v>
      </c>
      <c r="B447" s="160" t="s">
        <v>156</v>
      </c>
      <c r="C447" s="179"/>
      <c r="D447" s="14" t="s">
        <v>59</v>
      </c>
      <c r="E447" s="13">
        <f>E448+E449</f>
        <v>0</v>
      </c>
      <c r="F447" s="13">
        <f>F448+F449</f>
        <v>0</v>
      </c>
      <c r="G447" s="34"/>
      <c r="H447" s="117">
        <v>0</v>
      </c>
      <c r="I447" s="117">
        <v>0</v>
      </c>
      <c r="J447" s="124"/>
    </row>
    <row r="448" spans="1:10" ht="15.75" customHeight="1">
      <c r="A448" s="158"/>
      <c r="B448" s="161"/>
      <c r="C448" s="179"/>
      <c r="D448" s="14" t="s">
        <v>21</v>
      </c>
      <c r="E448" s="13">
        <v>0</v>
      </c>
      <c r="F448" s="13">
        <v>0</v>
      </c>
      <c r="G448" s="34"/>
      <c r="H448" s="119"/>
      <c r="I448" s="119"/>
      <c r="J448" s="125"/>
    </row>
    <row r="449" spans="1:10" ht="15.75" customHeight="1">
      <c r="A449" s="159"/>
      <c r="B449" s="162"/>
      <c r="C449" s="179"/>
      <c r="D449" s="14" t="s">
        <v>68</v>
      </c>
      <c r="E449" s="13">
        <v>0</v>
      </c>
      <c r="F449" s="13">
        <v>0</v>
      </c>
      <c r="G449" s="34"/>
      <c r="H449" s="118"/>
      <c r="I449" s="118"/>
      <c r="J449" s="126"/>
    </row>
    <row r="450" spans="1:10" ht="15.75" customHeight="1">
      <c r="A450" s="157" t="s">
        <v>194</v>
      </c>
      <c r="B450" s="160" t="s">
        <v>195</v>
      </c>
      <c r="C450" s="179"/>
      <c r="D450" s="14" t="s">
        <v>59</v>
      </c>
      <c r="E450" s="13">
        <f>E451+E452</f>
        <v>80001.200000000012</v>
      </c>
      <c r="F450" s="13">
        <f>F451+F452</f>
        <v>80001.200000000012</v>
      </c>
      <c r="G450" s="34"/>
      <c r="H450" s="117">
        <v>1</v>
      </c>
      <c r="I450" s="117">
        <v>1</v>
      </c>
      <c r="J450" s="124"/>
    </row>
    <row r="451" spans="1:10" ht="15.75" customHeight="1">
      <c r="A451" s="158"/>
      <c r="B451" s="161"/>
      <c r="C451" s="179"/>
      <c r="D451" s="14" t="s">
        <v>21</v>
      </c>
      <c r="E451" s="13">
        <v>76001.100000000006</v>
      </c>
      <c r="F451" s="13">
        <v>76001.100000000006</v>
      </c>
      <c r="G451" s="34"/>
      <c r="H451" s="119"/>
      <c r="I451" s="119"/>
      <c r="J451" s="125"/>
    </row>
    <row r="452" spans="1:10" ht="15.75" customHeight="1">
      <c r="A452" s="159"/>
      <c r="B452" s="162"/>
      <c r="C452" s="179"/>
      <c r="D452" s="14" t="s">
        <v>23</v>
      </c>
      <c r="E452" s="13">
        <v>4000.1</v>
      </c>
      <c r="F452" s="13">
        <v>4000.1</v>
      </c>
      <c r="G452" s="34"/>
      <c r="H452" s="118"/>
      <c r="I452" s="118"/>
      <c r="J452" s="126"/>
    </row>
    <row r="453" spans="1:10" ht="15.75" customHeight="1">
      <c r="A453" s="157" t="s">
        <v>196</v>
      </c>
      <c r="B453" s="160" t="s">
        <v>156</v>
      </c>
      <c r="C453" s="141" t="s">
        <v>312</v>
      </c>
      <c r="D453" s="14" t="s">
        <v>59</v>
      </c>
      <c r="E453" s="13">
        <f>E454+E455</f>
        <v>1342.7</v>
      </c>
      <c r="F453" s="13">
        <f>F454+F455</f>
        <v>1342.7</v>
      </c>
      <c r="G453" s="45"/>
      <c r="H453" s="117">
        <v>5</v>
      </c>
      <c r="I453" s="117">
        <v>5</v>
      </c>
      <c r="J453" s="124"/>
    </row>
    <row r="454" spans="1:10" ht="15.75" customHeight="1">
      <c r="A454" s="158"/>
      <c r="B454" s="161"/>
      <c r="C454" s="142"/>
      <c r="D454" s="14" t="s">
        <v>21</v>
      </c>
      <c r="E454" s="13">
        <v>0</v>
      </c>
      <c r="F454" s="13">
        <v>0</v>
      </c>
      <c r="G454" s="45"/>
      <c r="H454" s="119"/>
      <c r="I454" s="119"/>
      <c r="J454" s="125"/>
    </row>
    <row r="455" spans="1:10" ht="15.75" customHeight="1">
      <c r="A455" s="159"/>
      <c r="B455" s="162"/>
      <c r="C455" s="142"/>
      <c r="D455" s="14" t="s">
        <v>23</v>
      </c>
      <c r="E455" s="13">
        <v>1342.7</v>
      </c>
      <c r="F455" s="13">
        <v>1342.7</v>
      </c>
      <c r="G455" s="45"/>
      <c r="H455" s="118"/>
      <c r="I455" s="118"/>
      <c r="J455" s="126"/>
    </row>
    <row r="456" spans="1:10" ht="15.75" customHeight="1">
      <c r="A456" s="157" t="s">
        <v>197</v>
      </c>
      <c r="B456" s="160" t="s">
        <v>156</v>
      </c>
      <c r="C456" s="141" t="s">
        <v>312</v>
      </c>
      <c r="D456" s="14" t="s">
        <v>59</v>
      </c>
      <c r="E456" s="13">
        <f>E457+E458</f>
        <v>34567.300000000003</v>
      </c>
      <c r="F456" s="13">
        <f>F457+F458</f>
        <v>34567.300000000003</v>
      </c>
      <c r="G456" s="34"/>
      <c r="H456" s="117">
        <v>1</v>
      </c>
      <c r="I456" s="117">
        <v>1</v>
      </c>
      <c r="J456" s="124"/>
    </row>
    <row r="457" spans="1:10" ht="15.75" customHeight="1">
      <c r="A457" s="158"/>
      <c r="B457" s="161"/>
      <c r="C457" s="142"/>
      <c r="D457" s="14" t="s">
        <v>21</v>
      </c>
      <c r="E457" s="13">
        <v>32639.4</v>
      </c>
      <c r="F457" s="13">
        <v>32639.4</v>
      </c>
      <c r="G457" s="34"/>
      <c r="H457" s="119"/>
      <c r="I457" s="119"/>
      <c r="J457" s="125"/>
    </row>
    <row r="458" spans="1:10" ht="15.75" customHeight="1">
      <c r="A458" s="159"/>
      <c r="B458" s="162"/>
      <c r="C458" s="142"/>
      <c r="D458" s="14" t="s">
        <v>23</v>
      </c>
      <c r="E458" s="13">
        <v>1927.9</v>
      </c>
      <c r="F458" s="13">
        <v>1927.9</v>
      </c>
      <c r="G458" s="34"/>
      <c r="H458" s="118"/>
      <c r="I458" s="118"/>
      <c r="J458" s="126"/>
    </row>
    <row r="459" spans="1:10" ht="15.75" customHeight="1">
      <c r="A459" s="157" t="s">
        <v>198</v>
      </c>
      <c r="B459" s="160" t="s">
        <v>195</v>
      </c>
      <c r="C459" s="179" t="s">
        <v>312</v>
      </c>
      <c r="D459" s="14" t="s">
        <v>59</v>
      </c>
      <c r="E459" s="13">
        <f>E460+E461</f>
        <v>7894.8</v>
      </c>
      <c r="F459" s="13">
        <f>F460+F461</f>
        <v>6168.43</v>
      </c>
      <c r="G459" s="45"/>
      <c r="H459" s="117">
        <v>1</v>
      </c>
      <c r="I459" s="117">
        <v>1</v>
      </c>
      <c r="J459" s="124"/>
    </row>
    <row r="460" spans="1:10" ht="15.75" customHeight="1">
      <c r="A460" s="158"/>
      <c r="B460" s="161"/>
      <c r="C460" s="179"/>
      <c r="D460" s="14" t="s">
        <v>21</v>
      </c>
      <c r="E460" s="13">
        <v>7500</v>
      </c>
      <c r="F460" s="13">
        <v>5859.93</v>
      </c>
      <c r="G460" s="45"/>
      <c r="H460" s="119"/>
      <c r="I460" s="119"/>
      <c r="J460" s="125"/>
    </row>
    <row r="461" spans="1:10" ht="15.75" customHeight="1">
      <c r="A461" s="159"/>
      <c r="B461" s="162"/>
      <c r="C461" s="179"/>
      <c r="D461" s="14" t="s">
        <v>23</v>
      </c>
      <c r="E461" s="13">
        <v>394.8</v>
      </c>
      <c r="F461" s="13">
        <v>308.5</v>
      </c>
      <c r="G461" s="45"/>
      <c r="H461" s="118"/>
      <c r="I461" s="118"/>
      <c r="J461" s="126"/>
    </row>
    <row r="462" spans="1:10" ht="15.75" customHeight="1">
      <c r="A462" s="157" t="s">
        <v>199</v>
      </c>
      <c r="B462" s="160" t="s">
        <v>156</v>
      </c>
      <c r="C462" s="179" t="s">
        <v>312</v>
      </c>
      <c r="D462" s="14" t="s">
        <v>59</v>
      </c>
      <c r="E462" s="13">
        <f>E463+E464</f>
        <v>4446.7</v>
      </c>
      <c r="F462" s="13">
        <f>F463+F464</f>
        <v>4236.63</v>
      </c>
      <c r="G462" s="34"/>
      <c r="H462" s="117">
        <v>1</v>
      </c>
      <c r="I462" s="117">
        <v>1</v>
      </c>
      <c r="J462" s="124"/>
    </row>
    <row r="463" spans="1:10" ht="15.75" customHeight="1">
      <c r="A463" s="158"/>
      <c r="B463" s="161"/>
      <c r="C463" s="179"/>
      <c r="D463" s="14" t="s">
        <v>21</v>
      </c>
      <c r="E463" s="13">
        <v>4024.8</v>
      </c>
      <c r="F463" s="13">
        <v>3825.23</v>
      </c>
      <c r="G463" s="34"/>
      <c r="H463" s="119"/>
      <c r="I463" s="119"/>
      <c r="J463" s="125"/>
    </row>
    <row r="464" spans="1:10" ht="15.75" customHeight="1">
      <c r="A464" s="159"/>
      <c r="B464" s="162"/>
      <c r="C464" s="179"/>
      <c r="D464" s="14" t="s">
        <v>23</v>
      </c>
      <c r="E464" s="13">
        <v>421.9</v>
      </c>
      <c r="F464" s="13">
        <v>411.4</v>
      </c>
      <c r="G464" s="34"/>
      <c r="H464" s="118"/>
      <c r="I464" s="118"/>
      <c r="J464" s="126"/>
    </row>
    <row r="465" spans="1:10" ht="15.75" customHeight="1">
      <c r="A465" s="157" t="s">
        <v>200</v>
      </c>
      <c r="B465" s="160" t="s">
        <v>156</v>
      </c>
      <c r="C465" s="141" t="s">
        <v>25</v>
      </c>
      <c r="D465" s="14" t="s">
        <v>59</v>
      </c>
      <c r="E465" s="13">
        <f>E466+E467</f>
        <v>1419.3</v>
      </c>
      <c r="F465" s="13">
        <f>F466+F467</f>
        <v>1181.1699999999998</v>
      </c>
      <c r="G465" s="45"/>
      <c r="H465" s="117">
        <v>5</v>
      </c>
      <c r="I465" s="117">
        <v>5</v>
      </c>
      <c r="J465" s="124"/>
    </row>
    <row r="466" spans="1:10" ht="15.75" customHeight="1">
      <c r="A466" s="158"/>
      <c r="B466" s="161"/>
      <c r="C466" s="142"/>
      <c r="D466" s="14" t="s">
        <v>21</v>
      </c>
      <c r="E466" s="13">
        <v>0</v>
      </c>
      <c r="F466" s="13">
        <v>0</v>
      </c>
      <c r="G466" s="45"/>
      <c r="H466" s="119"/>
      <c r="I466" s="119"/>
      <c r="J466" s="125"/>
    </row>
    <row r="467" spans="1:10" ht="15.75" customHeight="1">
      <c r="A467" s="159"/>
      <c r="B467" s="162"/>
      <c r="C467" s="142"/>
      <c r="D467" s="14" t="s">
        <v>23</v>
      </c>
      <c r="E467" s="13">
        <v>1419.3</v>
      </c>
      <c r="F467" s="13">
        <f>901.8+69.3+10.5+199.57</f>
        <v>1181.1699999999998</v>
      </c>
      <c r="G467" s="45"/>
      <c r="H467" s="118"/>
      <c r="I467" s="118"/>
      <c r="J467" s="126"/>
    </row>
    <row r="468" spans="1:10" ht="15.75" customHeight="1">
      <c r="A468" s="157" t="s">
        <v>201</v>
      </c>
      <c r="B468" s="160" t="s">
        <v>156</v>
      </c>
      <c r="C468" s="142"/>
      <c r="D468" s="14" t="s">
        <v>59</v>
      </c>
      <c r="E468" s="13">
        <f>E469+E470</f>
        <v>7229.7</v>
      </c>
      <c r="F468" s="13">
        <f>F469+F470</f>
        <v>7160.45</v>
      </c>
      <c r="G468" s="45"/>
      <c r="H468" s="117">
        <v>4</v>
      </c>
      <c r="I468" s="117">
        <v>4</v>
      </c>
      <c r="J468" s="124"/>
    </row>
    <row r="469" spans="1:10" ht="15.75" customHeight="1">
      <c r="A469" s="158"/>
      <c r="B469" s="161"/>
      <c r="C469" s="142"/>
      <c r="D469" s="14" t="s">
        <v>21</v>
      </c>
      <c r="E469" s="13">
        <v>0</v>
      </c>
      <c r="F469" s="13">
        <v>0</v>
      </c>
      <c r="G469" s="45"/>
      <c r="H469" s="119"/>
      <c r="I469" s="119"/>
      <c r="J469" s="125"/>
    </row>
    <row r="470" spans="1:10" ht="15.75" customHeight="1">
      <c r="A470" s="159"/>
      <c r="B470" s="162"/>
      <c r="C470" s="142"/>
      <c r="D470" s="14" t="s">
        <v>23</v>
      </c>
      <c r="E470" s="13">
        <v>7229.7</v>
      </c>
      <c r="F470" s="13">
        <v>7160.45</v>
      </c>
      <c r="G470" s="45"/>
      <c r="H470" s="118"/>
      <c r="I470" s="118"/>
      <c r="J470" s="126"/>
    </row>
    <row r="471" spans="1:10" ht="15.75" customHeight="1">
      <c r="A471" s="157" t="s">
        <v>202</v>
      </c>
      <c r="B471" s="160" t="s">
        <v>156</v>
      </c>
      <c r="C471" s="142"/>
      <c r="D471" s="14" t="s">
        <v>59</v>
      </c>
      <c r="E471" s="13">
        <f>E472+E474+E473</f>
        <v>1470.1</v>
      </c>
      <c r="F471" s="13">
        <f>F472+F474+F473</f>
        <v>1470.1</v>
      </c>
      <c r="G471" s="45"/>
      <c r="H471" s="117">
        <v>1</v>
      </c>
      <c r="I471" s="117">
        <v>1</v>
      </c>
      <c r="J471" s="124"/>
    </row>
    <row r="472" spans="1:10" ht="15.75" customHeight="1">
      <c r="A472" s="158"/>
      <c r="B472" s="161"/>
      <c r="C472" s="142"/>
      <c r="D472" s="14" t="s">
        <v>21</v>
      </c>
      <c r="E472" s="13">
        <v>262.39999999999998</v>
      </c>
      <c r="F472" s="13">
        <v>262.39999999999998</v>
      </c>
      <c r="G472" s="45"/>
      <c r="H472" s="119"/>
      <c r="I472" s="119"/>
      <c r="J472" s="125"/>
    </row>
    <row r="473" spans="1:10" ht="15.75" customHeight="1">
      <c r="A473" s="158"/>
      <c r="B473" s="161"/>
      <c r="C473" s="142"/>
      <c r="D473" s="14" t="s">
        <v>23</v>
      </c>
      <c r="E473" s="13">
        <v>220.5</v>
      </c>
      <c r="F473" s="13">
        <v>220.5</v>
      </c>
      <c r="G473" s="45"/>
      <c r="H473" s="119"/>
      <c r="I473" s="119"/>
      <c r="J473" s="125"/>
    </row>
    <row r="474" spans="1:10" ht="15.75" customHeight="1">
      <c r="A474" s="159"/>
      <c r="B474" s="162"/>
      <c r="C474" s="143"/>
      <c r="D474" s="14" t="s">
        <v>68</v>
      </c>
      <c r="E474" s="13">
        <v>987.2</v>
      </c>
      <c r="F474" s="13">
        <v>987.2</v>
      </c>
      <c r="G474" s="45"/>
      <c r="H474" s="118"/>
      <c r="I474" s="118"/>
      <c r="J474" s="126"/>
    </row>
    <row r="475" spans="1:10" ht="15.75">
      <c r="A475" s="155" t="s">
        <v>157</v>
      </c>
      <c r="B475" s="156" t="s">
        <v>65</v>
      </c>
      <c r="C475" s="138" t="s">
        <v>25</v>
      </c>
      <c r="D475" s="19" t="s">
        <v>59</v>
      </c>
      <c r="E475" s="12">
        <f>E476+E477</f>
        <v>3337.8720000000003</v>
      </c>
      <c r="F475" s="12">
        <f>F476+F477</f>
        <v>3201.27</v>
      </c>
      <c r="G475" s="117" t="s">
        <v>0</v>
      </c>
      <c r="H475" s="117" t="s">
        <v>0</v>
      </c>
      <c r="I475" s="117" t="s">
        <v>0</v>
      </c>
      <c r="J475" s="124"/>
    </row>
    <row r="476" spans="1:10" ht="45">
      <c r="A476" s="155"/>
      <c r="B476" s="156"/>
      <c r="C476" s="139"/>
      <c r="D476" s="1" t="s">
        <v>57</v>
      </c>
      <c r="E476" s="13">
        <f>E479+E485+E488+E482+0.1</f>
        <v>2458.8000000000002</v>
      </c>
      <c r="F476" s="13">
        <f>F479+F485+F488+F482</f>
        <v>2322.1979999999999</v>
      </c>
      <c r="G476" s="119"/>
      <c r="H476" s="119"/>
      <c r="I476" s="119"/>
      <c r="J476" s="125"/>
    </row>
    <row r="477" spans="1:10" ht="45">
      <c r="A477" s="155"/>
      <c r="B477" s="156"/>
      <c r="C477" s="139"/>
      <c r="D477" s="1" t="s">
        <v>55</v>
      </c>
      <c r="E477" s="13">
        <f>E480+E486+E489</f>
        <v>879.072</v>
      </c>
      <c r="F477" s="13">
        <f>F480+F486+F489+F483</f>
        <v>879.072</v>
      </c>
      <c r="G477" s="119"/>
      <c r="H477" s="119"/>
      <c r="I477" s="119"/>
      <c r="J477" s="125"/>
    </row>
    <row r="478" spans="1:10" ht="15.75" customHeight="1">
      <c r="A478" s="155"/>
      <c r="B478" s="154" t="s">
        <v>158</v>
      </c>
      <c r="C478" s="139"/>
      <c r="D478" s="14" t="s">
        <v>59</v>
      </c>
      <c r="E478" s="13">
        <f>E479+E480</f>
        <v>2686.1000000000004</v>
      </c>
      <c r="F478" s="13">
        <f>F479+F480</f>
        <v>2549.598</v>
      </c>
      <c r="G478" s="119"/>
      <c r="H478" s="119"/>
      <c r="I478" s="119"/>
      <c r="J478" s="125"/>
    </row>
    <row r="479" spans="1:10" ht="15.75" customHeight="1">
      <c r="A479" s="155"/>
      <c r="B479" s="154"/>
      <c r="C479" s="139"/>
      <c r="D479" s="14" t="s">
        <v>23</v>
      </c>
      <c r="E479" s="13">
        <f>E494+E506+E572</f>
        <v>1893.0000000000002</v>
      </c>
      <c r="F479" s="13">
        <f>F494+F506+F572</f>
        <v>1756.498</v>
      </c>
      <c r="G479" s="119"/>
      <c r="H479" s="119"/>
      <c r="I479" s="119"/>
      <c r="J479" s="125"/>
    </row>
    <row r="480" spans="1:10" ht="15.75" customHeight="1">
      <c r="A480" s="155"/>
      <c r="B480" s="154"/>
      <c r="C480" s="139"/>
      <c r="D480" s="14" t="s">
        <v>21</v>
      </c>
      <c r="E480" s="13">
        <f>E495+E507+E573</f>
        <v>793.1</v>
      </c>
      <c r="F480" s="13">
        <f>F495+F507+F573</f>
        <v>793.1</v>
      </c>
      <c r="G480" s="119"/>
      <c r="H480" s="119"/>
      <c r="I480" s="119"/>
      <c r="J480" s="125"/>
    </row>
    <row r="481" spans="1:10" ht="15.75" customHeight="1">
      <c r="A481" s="155"/>
      <c r="B481" s="154" t="s">
        <v>63</v>
      </c>
      <c r="C481" s="139"/>
      <c r="D481" s="14" t="s">
        <v>59</v>
      </c>
      <c r="E481" s="13">
        <f>E482+E483</f>
        <v>70</v>
      </c>
      <c r="F481" s="13">
        <f>F482+F483</f>
        <v>70</v>
      </c>
      <c r="G481" s="119"/>
      <c r="H481" s="119"/>
      <c r="I481" s="119"/>
      <c r="J481" s="125"/>
    </row>
    <row r="482" spans="1:10" ht="15.75" customHeight="1">
      <c r="A482" s="155"/>
      <c r="B482" s="154"/>
      <c r="C482" s="139"/>
      <c r="D482" s="14" t="s">
        <v>23</v>
      </c>
      <c r="E482" s="13">
        <f>E509</f>
        <v>70</v>
      </c>
      <c r="F482" s="13">
        <f>F509</f>
        <v>70</v>
      </c>
      <c r="G482" s="119"/>
      <c r="H482" s="119"/>
      <c r="I482" s="119"/>
      <c r="J482" s="125"/>
    </row>
    <row r="483" spans="1:10" ht="15.75" customHeight="1">
      <c r="A483" s="155"/>
      <c r="B483" s="154"/>
      <c r="C483" s="139"/>
      <c r="D483" s="14" t="s">
        <v>21</v>
      </c>
      <c r="E483" s="13">
        <v>0</v>
      </c>
      <c r="F483" s="13">
        <v>0</v>
      </c>
      <c r="G483" s="119"/>
      <c r="H483" s="119"/>
      <c r="I483" s="119"/>
      <c r="J483" s="125"/>
    </row>
    <row r="484" spans="1:10" ht="15.75" customHeight="1">
      <c r="A484" s="155"/>
      <c r="B484" s="154" t="s">
        <v>92</v>
      </c>
      <c r="C484" s="139"/>
      <c r="D484" s="14" t="s">
        <v>59</v>
      </c>
      <c r="E484" s="13">
        <f>E485+E486</f>
        <v>0</v>
      </c>
      <c r="F484" s="13">
        <f>F485+F486</f>
        <v>0</v>
      </c>
      <c r="G484" s="119"/>
      <c r="H484" s="119"/>
      <c r="I484" s="119"/>
      <c r="J484" s="125"/>
    </row>
    <row r="485" spans="1:10" ht="15.75" customHeight="1">
      <c r="A485" s="155"/>
      <c r="B485" s="154"/>
      <c r="C485" s="139"/>
      <c r="D485" s="14" t="s">
        <v>23</v>
      </c>
      <c r="E485" s="13">
        <f>E497+E512+E575</f>
        <v>0</v>
      </c>
      <c r="F485" s="13">
        <f>F497+F512+F575</f>
        <v>0</v>
      </c>
      <c r="G485" s="119"/>
      <c r="H485" s="119"/>
      <c r="I485" s="119"/>
      <c r="J485" s="125"/>
    </row>
    <row r="486" spans="1:10" ht="15.75" customHeight="1">
      <c r="A486" s="155"/>
      <c r="B486" s="154"/>
      <c r="C486" s="139"/>
      <c r="D486" s="14" t="s">
        <v>21</v>
      </c>
      <c r="E486" s="13">
        <f>E498+E513+E576</f>
        <v>0</v>
      </c>
      <c r="F486" s="13">
        <f>F498+F513+F576</f>
        <v>0</v>
      </c>
      <c r="G486" s="119"/>
      <c r="H486" s="119"/>
      <c r="I486" s="119"/>
      <c r="J486" s="125"/>
    </row>
    <row r="487" spans="1:10" ht="15.75" customHeight="1">
      <c r="A487" s="155"/>
      <c r="B487" s="154" t="s">
        <v>159</v>
      </c>
      <c r="C487" s="139"/>
      <c r="D487" s="14" t="s">
        <v>59</v>
      </c>
      <c r="E487" s="13">
        <f>E488+E489</f>
        <v>581.67200000000003</v>
      </c>
      <c r="F487" s="13">
        <f>F488+F489</f>
        <v>581.67200000000003</v>
      </c>
      <c r="G487" s="119"/>
      <c r="H487" s="119"/>
      <c r="I487" s="119"/>
      <c r="J487" s="125"/>
    </row>
    <row r="488" spans="1:10" ht="15.75" customHeight="1">
      <c r="A488" s="155"/>
      <c r="B488" s="154"/>
      <c r="C488" s="139"/>
      <c r="D488" s="14" t="s">
        <v>23</v>
      </c>
      <c r="E488" s="13">
        <f>E500+E515</f>
        <v>495.7</v>
      </c>
      <c r="F488" s="13">
        <f>F500+F515</f>
        <v>495.7</v>
      </c>
      <c r="G488" s="119"/>
      <c r="H488" s="119"/>
      <c r="I488" s="119"/>
      <c r="J488" s="125"/>
    </row>
    <row r="489" spans="1:10" ht="15.75" customHeight="1">
      <c r="A489" s="155"/>
      <c r="B489" s="154"/>
      <c r="C489" s="140"/>
      <c r="D489" s="14" t="s">
        <v>21</v>
      </c>
      <c r="E489" s="13">
        <f>E501+E516</f>
        <v>85.971999999999994</v>
      </c>
      <c r="F489" s="13">
        <f>F501+F516</f>
        <v>85.971999999999994</v>
      </c>
      <c r="G489" s="118"/>
      <c r="H489" s="118"/>
      <c r="I489" s="118"/>
      <c r="J489" s="126"/>
    </row>
    <row r="490" spans="1:10" s="3" customFormat="1" ht="15.75" customHeight="1">
      <c r="A490" s="155" t="s">
        <v>160</v>
      </c>
      <c r="B490" s="156" t="s">
        <v>65</v>
      </c>
      <c r="C490" s="138" t="s">
        <v>25</v>
      </c>
      <c r="D490" s="28" t="s">
        <v>59</v>
      </c>
      <c r="E490" s="16">
        <f t="shared" ref="E490:F490" si="50">E491+E492</f>
        <v>0</v>
      </c>
      <c r="F490" s="16">
        <f t="shared" si="50"/>
        <v>0</v>
      </c>
      <c r="G490" s="121" t="s">
        <v>2</v>
      </c>
      <c r="H490" s="117">
        <v>0</v>
      </c>
      <c r="I490" s="117">
        <v>0</v>
      </c>
      <c r="J490" s="135"/>
    </row>
    <row r="491" spans="1:10" ht="15.75" customHeight="1">
      <c r="A491" s="155"/>
      <c r="B491" s="156"/>
      <c r="C491" s="139"/>
      <c r="D491" s="14" t="s">
        <v>23</v>
      </c>
      <c r="E491" s="13">
        <f t="shared" ref="E491:F492" si="51">E494+E497+E500</f>
        <v>0</v>
      </c>
      <c r="F491" s="13">
        <f t="shared" si="51"/>
        <v>0</v>
      </c>
      <c r="G491" s="122"/>
      <c r="H491" s="119"/>
      <c r="I491" s="119"/>
      <c r="J491" s="136"/>
    </row>
    <row r="492" spans="1:10" ht="15.75" customHeight="1">
      <c r="A492" s="155"/>
      <c r="B492" s="156"/>
      <c r="C492" s="139"/>
      <c r="D492" s="14" t="s">
        <v>21</v>
      </c>
      <c r="E492" s="13">
        <f t="shared" si="51"/>
        <v>0</v>
      </c>
      <c r="F492" s="13">
        <f t="shared" si="51"/>
        <v>0</v>
      </c>
      <c r="G492" s="122"/>
      <c r="H492" s="119"/>
      <c r="I492" s="119"/>
      <c r="J492" s="136"/>
    </row>
    <row r="493" spans="1:10" ht="15.75" customHeight="1">
      <c r="A493" s="155"/>
      <c r="B493" s="154" t="s">
        <v>158</v>
      </c>
      <c r="C493" s="139"/>
      <c r="D493" s="14" t="s">
        <v>59</v>
      </c>
      <c r="E493" s="13">
        <f t="shared" ref="E493:F493" si="52">E494+E495</f>
        <v>0</v>
      </c>
      <c r="F493" s="13">
        <f t="shared" si="52"/>
        <v>0</v>
      </c>
      <c r="G493" s="122"/>
      <c r="H493" s="119"/>
      <c r="I493" s="119"/>
      <c r="J493" s="136"/>
    </row>
    <row r="494" spans="1:10" ht="15.75" customHeight="1">
      <c r="A494" s="155"/>
      <c r="B494" s="154"/>
      <c r="C494" s="139"/>
      <c r="D494" s="14" t="s">
        <v>23</v>
      </c>
      <c r="E494" s="13">
        <v>0</v>
      </c>
      <c r="F494" s="13">
        <v>0</v>
      </c>
      <c r="G494" s="122"/>
      <c r="H494" s="119"/>
      <c r="I494" s="119"/>
      <c r="J494" s="136"/>
    </row>
    <row r="495" spans="1:10" ht="15.75" customHeight="1">
      <c r="A495" s="155"/>
      <c r="B495" s="154"/>
      <c r="C495" s="139"/>
      <c r="D495" s="14" t="s">
        <v>21</v>
      </c>
      <c r="E495" s="13">
        <v>0</v>
      </c>
      <c r="F495" s="13">
        <v>0</v>
      </c>
      <c r="G495" s="122"/>
      <c r="H495" s="119"/>
      <c r="I495" s="119"/>
      <c r="J495" s="136"/>
    </row>
    <row r="496" spans="1:10" ht="15.75" customHeight="1">
      <c r="A496" s="155"/>
      <c r="B496" s="154" t="s">
        <v>92</v>
      </c>
      <c r="C496" s="139"/>
      <c r="D496" s="14" t="s">
        <v>59</v>
      </c>
      <c r="E496" s="13">
        <f t="shared" ref="E496:F496" si="53">E497+E498</f>
        <v>0</v>
      </c>
      <c r="F496" s="13">
        <f t="shared" si="53"/>
        <v>0</v>
      </c>
      <c r="G496" s="122"/>
      <c r="H496" s="119"/>
      <c r="I496" s="119"/>
      <c r="J496" s="136"/>
    </row>
    <row r="497" spans="1:10" ht="15.75" customHeight="1">
      <c r="A497" s="155"/>
      <c r="B497" s="154"/>
      <c r="C497" s="139"/>
      <c r="D497" s="14" t="s">
        <v>23</v>
      </c>
      <c r="E497" s="13">
        <v>0</v>
      </c>
      <c r="F497" s="13">
        <v>0</v>
      </c>
      <c r="G497" s="122"/>
      <c r="H497" s="119"/>
      <c r="I497" s="119"/>
      <c r="J497" s="136"/>
    </row>
    <row r="498" spans="1:10" ht="15.75" customHeight="1">
      <c r="A498" s="155"/>
      <c r="B498" s="154"/>
      <c r="C498" s="139"/>
      <c r="D498" s="14" t="s">
        <v>21</v>
      </c>
      <c r="E498" s="13">
        <v>0</v>
      </c>
      <c r="F498" s="13">
        <v>0</v>
      </c>
      <c r="G498" s="122"/>
      <c r="H498" s="119"/>
      <c r="I498" s="119"/>
      <c r="J498" s="136"/>
    </row>
    <row r="499" spans="1:10" ht="15.75" customHeight="1">
      <c r="A499" s="155"/>
      <c r="B499" s="154" t="s">
        <v>159</v>
      </c>
      <c r="C499" s="139"/>
      <c r="D499" s="14" t="s">
        <v>59</v>
      </c>
      <c r="E499" s="13">
        <f t="shared" ref="E499:F499" si="54">E500+E501</f>
        <v>0</v>
      </c>
      <c r="F499" s="13">
        <f t="shared" si="54"/>
        <v>0</v>
      </c>
      <c r="G499" s="122"/>
      <c r="H499" s="119"/>
      <c r="I499" s="119"/>
      <c r="J499" s="136"/>
    </row>
    <row r="500" spans="1:10" ht="15.75" customHeight="1">
      <c r="A500" s="155"/>
      <c r="B500" s="154"/>
      <c r="C500" s="139"/>
      <c r="D500" s="14" t="s">
        <v>23</v>
      </c>
      <c r="E500" s="13">
        <v>0</v>
      </c>
      <c r="F500" s="13">
        <v>0</v>
      </c>
      <c r="G500" s="122"/>
      <c r="H500" s="119"/>
      <c r="I500" s="119"/>
      <c r="J500" s="136"/>
    </row>
    <row r="501" spans="1:10" ht="15.75" customHeight="1">
      <c r="A501" s="155"/>
      <c r="B501" s="154"/>
      <c r="C501" s="140"/>
      <c r="D501" s="14" t="s">
        <v>21</v>
      </c>
      <c r="E501" s="13">
        <v>0</v>
      </c>
      <c r="F501" s="13">
        <v>0</v>
      </c>
      <c r="G501" s="123"/>
      <c r="H501" s="118"/>
      <c r="I501" s="118"/>
      <c r="J501" s="137"/>
    </row>
    <row r="502" spans="1:10" ht="15.75" customHeight="1">
      <c r="A502" s="155" t="s">
        <v>161</v>
      </c>
      <c r="B502" s="156" t="s">
        <v>65</v>
      </c>
      <c r="C502" s="138" t="s">
        <v>25</v>
      </c>
      <c r="D502" s="14" t="s">
        <v>59</v>
      </c>
      <c r="E502" s="87">
        <f>E503+E504</f>
        <v>3319.9220000000005</v>
      </c>
      <c r="F502" s="87">
        <f>F503+F504</f>
        <v>3184.2220000000002</v>
      </c>
      <c r="G502" s="117" t="s">
        <v>0</v>
      </c>
      <c r="H502" s="117" t="s">
        <v>0</v>
      </c>
      <c r="I502" s="117" t="s">
        <v>0</v>
      </c>
      <c r="J502" s="124"/>
    </row>
    <row r="503" spans="1:10" ht="15.75" customHeight="1">
      <c r="A503" s="155"/>
      <c r="B503" s="156"/>
      <c r="C503" s="139"/>
      <c r="D503" s="14" t="s">
        <v>23</v>
      </c>
      <c r="E503" s="13">
        <f>E506+E512+E515+E509+0.05</f>
        <v>2440.8500000000004</v>
      </c>
      <c r="F503" s="13">
        <f>F506+F512+F515+F509+0.05</f>
        <v>2305.15</v>
      </c>
      <c r="G503" s="119"/>
      <c r="H503" s="119"/>
      <c r="I503" s="119"/>
      <c r="J503" s="125"/>
    </row>
    <row r="504" spans="1:10" ht="15.75" customHeight="1">
      <c r="A504" s="155"/>
      <c r="B504" s="156"/>
      <c r="C504" s="139"/>
      <c r="D504" s="14" t="s">
        <v>21</v>
      </c>
      <c r="E504" s="13">
        <f>E507+E513+E516</f>
        <v>879.072</v>
      </c>
      <c r="F504" s="13">
        <f>F507+F513+F516</f>
        <v>879.072</v>
      </c>
      <c r="G504" s="119"/>
      <c r="H504" s="119"/>
      <c r="I504" s="119"/>
      <c r="J504" s="125"/>
    </row>
    <row r="505" spans="1:10" ht="15.75" customHeight="1">
      <c r="A505" s="155"/>
      <c r="B505" s="154" t="s">
        <v>158</v>
      </c>
      <c r="C505" s="139"/>
      <c r="D505" s="14" t="s">
        <v>59</v>
      </c>
      <c r="E505" s="13">
        <f>E506+E507+0.05</f>
        <v>2668.2500000000005</v>
      </c>
      <c r="F505" s="13">
        <f>F506+F507+0.05</f>
        <v>2532.5500000000002</v>
      </c>
      <c r="G505" s="119"/>
      <c r="H505" s="119"/>
      <c r="I505" s="119"/>
      <c r="J505" s="125"/>
    </row>
    <row r="506" spans="1:10" ht="15.75" customHeight="1">
      <c r="A506" s="155"/>
      <c r="B506" s="154"/>
      <c r="C506" s="139"/>
      <c r="D506" s="14" t="s">
        <v>23</v>
      </c>
      <c r="E506" s="13">
        <f>E521+E533+E545+E557</f>
        <v>1875.1000000000001</v>
      </c>
      <c r="F506" s="13">
        <f>F521+F533+F545+F557</f>
        <v>1739.4</v>
      </c>
      <c r="G506" s="119"/>
      <c r="H506" s="119"/>
      <c r="I506" s="119"/>
      <c r="J506" s="125"/>
    </row>
    <row r="507" spans="1:10" ht="15.75" customHeight="1">
      <c r="A507" s="155"/>
      <c r="B507" s="154"/>
      <c r="C507" s="139"/>
      <c r="D507" s="14" t="s">
        <v>21</v>
      </c>
      <c r="E507" s="13">
        <f>E522+E534+E546+E558</f>
        <v>793.1</v>
      </c>
      <c r="F507" s="13">
        <f>F522+F534+F546+F558</f>
        <v>793.1</v>
      </c>
      <c r="G507" s="119"/>
      <c r="H507" s="119"/>
      <c r="I507" s="119"/>
      <c r="J507" s="125"/>
    </row>
    <row r="508" spans="1:10" ht="15.75" customHeight="1">
      <c r="A508" s="155"/>
      <c r="B508" s="154" t="s">
        <v>63</v>
      </c>
      <c r="C508" s="139"/>
      <c r="D508" s="14" t="s">
        <v>59</v>
      </c>
      <c r="E508" s="13">
        <f>E509+E510</f>
        <v>70</v>
      </c>
      <c r="F508" s="13">
        <f>F509+F510</f>
        <v>70</v>
      </c>
      <c r="G508" s="119"/>
      <c r="H508" s="119"/>
      <c r="I508" s="119"/>
      <c r="J508" s="125"/>
    </row>
    <row r="509" spans="1:10" ht="15.75" customHeight="1">
      <c r="A509" s="155"/>
      <c r="B509" s="154"/>
      <c r="C509" s="139"/>
      <c r="D509" s="14" t="s">
        <v>23</v>
      </c>
      <c r="E509" s="13">
        <f>E560</f>
        <v>70</v>
      </c>
      <c r="F509" s="13">
        <f>F560</f>
        <v>70</v>
      </c>
      <c r="G509" s="119"/>
      <c r="H509" s="119"/>
      <c r="I509" s="119"/>
      <c r="J509" s="125"/>
    </row>
    <row r="510" spans="1:10" ht="15.75" customHeight="1">
      <c r="A510" s="155"/>
      <c r="B510" s="154"/>
      <c r="C510" s="139"/>
      <c r="D510" s="14" t="s">
        <v>21</v>
      </c>
      <c r="E510" s="13">
        <v>0</v>
      </c>
      <c r="F510" s="13">
        <v>0</v>
      </c>
      <c r="G510" s="119"/>
      <c r="H510" s="119"/>
      <c r="I510" s="119"/>
      <c r="J510" s="125"/>
    </row>
    <row r="511" spans="1:10" ht="15.75" customHeight="1">
      <c r="A511" s="155"/>
      <c r="B511" s="154" t="s">
        <v>92</v>
      </c>
      <c r="C511" s="139"/>
      <c r="D511" s="14" t="s">
        <v>59</v>
      </c>
      <c r="E511" s="13">
        <f>E512+E513</f>
        <v>0</v>
      </c>
      <c r="F511" s="13">
        <f>F512+F513</f>
        <v>0</v>
      </c>
      <c r="G511" s="119"/>
      <c r="H511" s="119"/>
      <c r="I511" s="119"/>
      <c r="J511" s="125"/>
    </row>
    <row r="512" spans="1:10" ht="15.75" customHeight="1">
      <c r="A512" s="155"/>
      <c r="B512" s="154"/>
      <c r="C512" s="139"/>
      <c r="D512" s="14" t="s">
        <v>23</v>
      </c>
      <c r="E512" s="13">
        <f>E524+E548</f>
        <v>0</v>
      </c>
      <c r="F512" s="13">
        <f>F524+F548</f>
        <v>0</v>
      </c>
      <c r="G512" s="119"/>
      <c r="H512" s="119"/>
      <c r="I512" s="119"/>
      <c r="J512" s="125"/>
    </row>
    <row r="513" spans="1:10" ht="15.75" customHeight="1">
      <c r="A513" s="155"/>
      <c r="B513" s="154"/>
      <c r="C513" s="139"/>
      <c r="D513" s="14" t="s">
        <v>21</v>
      </c>
      <c r="E513" s="13">
        <f>E525+E549</f>
        <v>0</v>
      </c>
      <c r="F513" s="13">
        <f>F525+F549</f>
        <v>0</v>
      </c>
      <c r="G513" s="119"/>
      <c r="H513" s="119"/>
      <c r="I513" s="119"/>
      <c r="J513" s="125"/>
    </row>
    <row r="514" spans="1:10" ht="15.75" customHeight="1">
      <c r="A514" s="155"/>
      <c r="B514" s="154" t="s">
        <v>159</v>
      </c>
      <c r="C514" s="139"/>
      <c r="D514" s="14" t="s">
        <v>59</v>
      </c>
      <c r="E514" s="13">
        <f>E515+E516</f>
        <v>581.67200000000003</v>
      </c>
      <c r="F514" s="13">
        <f>F515+F516</f>
        <v>581.67200000000003</v>
      </c>
      <c r="G514" s="119"/>
      <c r="H514" s="119"/>
      <c r="I514" s="119"/>
      <c r="J514" s="125"/>
    </row>
    <row r="515" spans="1:10" ht="15.75" customHeight="1">
      <c r="A515" s="155"/>
      <c r="B515" s="154"/>
      <c r="C515" s="139"/>
      <c r="D515" s="14" t="s">
        <v>23</v>
      </c>
      <c r="E515" s="13">
        <f>E527+E539+E551+E566</f>
        <v>495.7</v>
      </c>
      <c r="F515" s="13">
        <f>F527+F539+F551+F566</f>
        <v>495.7</v>
      </c>
      <c r="G515" s="119"/>
      <c r="H515" s="119"/>
      <c r="I515" s="119"/>
      <c r="J515" s="125"/>
    </row>
    <row r="516" spans="1:10" ht="15.75" customHeight="1">
      <c r="A516" s="155"/>
      <c r="B516" s="154"/>
      <c r="C516" s="140"/>
      <c r="D516" s="14" t="s">
        <v>21</v>
      </c>
      <c r="E516" s="13">
        <f>E528+E540+E552+E567</f>
        <v>85.971999999999994</v>
      </c>
      <c r="F516" s="13">
        <f>F528+F540+F552+F567</f>
        <v>85.971999999999994</v>
      </c>
      <c r="G516" s="118"/>
      <c r="H516" s="118"/>
      <c r="I516" s="118"/>
      <c r="J516" s="126"/>
    </row>
    <row r="517" spans="1:10" ht="15.75" customHeight="1">
      <c r="A517" s="153" t="s">
        <v>162</v>
      </c>
      <c r="B517" s="156" t="s">
        <v>65</v>
      </c>
      <c r="C517" s="141" t="s">
        <v>313</v>
      </c>
      <c r="D517" s="14" t="s">
        <v>59</v>
      </c>
      <c r="E517" s="16">
        <f>E518+E519</f>
        <v>2114.5720000000001</v>
      </c>
      <c r="F517" s="16">
        <f>F518+F519</f>
        <v>2114.5720000000001</v>
      </c>
      <c r="G517" s="121" t="s">
        <v>176</v>
      </c>
      <c r="H517" s="117">
        <v>460</v>
      </c>
      <c r="I517" s="117">
        <v>460</v>
      </c>
      <c r="J517" s="121" t="s">
        <v>303</v>
      </c>
    </row>
    <row r="518" spans="1:10" ht="15.75" customHeight="1">
      <c r="A518" s="153"/>
      <c r="B518" s="156"/>
      <c r="C518" s="142"/>
      <c r="D518" s="14" t="s">
        <v>23</v>
      </c>
      <c r="E518" s="13">
        <f>E521+E524+E527</f>
        <v>1235.5</v>
      </c>
      <c r="F518" s="13">
        <f>F521+F524+F527</f>
        <v>1235.5</v>
      </c>
      <c r="G518" s="122"/>
      <c r="H518" s="119"/>
      <c r="I518" s="119"/>
      <c r="J518" s="122"/>
    </row>
    <row r="519" spans="1:10" ht="15.75" customHeight="1">
      <c r="A519" s="153"/>
      <c r="B519" s="156"/>
      <c r="C519" s="142"/>
      <c r="D519" s="14" t="s">
        <v>21</v>
      </c>
      <c r="E519" s="13">
        <f>E522+E525+E528</f>
        <v>879.072</v>
      </c>
      <c r="F519" s="13">
        <f>F522+F525+F528</f>
        <v>879.072</v>
      </c>
      <c r="G519" s="122"/>
      <c r="H519" s="119"/>
      <c r="I519" s="119"/>
      <c r="J519" s="122"/>
    </row>
    <row r="520" spans="1:10" ht="15.75" customHeight="1">
      <c r="A520" s="153"/>
      <c r="B520" s="154" t="s">
        <v>158</v>
      </c>
      <c r="C520" s="142"/>
      <c r="D520" s="14" t="s">
        <v>59</v>
      </c>
      <c r="E520" s="13">
        <f>E521+E522</f>
        <v>1962.5</v>
      </c>
      <c r="F520" s="13">
        <f>F521+F522</f>
        <v>1962.5</v>
      </c>
      <c r="G520" s="122"/>
      <c r="H520" s="119"/>
      <c r="I520" s="119"/>
      <c r="J520" s="122"/>
    </row>
    <row r="521" spans="1:10" ht="15.75" customHeight="1">
      <c r="A521" s="153"/>
      <c r="B521" s="154"/>
      <c r="C521" s="142"/>
      <c r="D521" s="14" t="s">
        <v>23</v>
      </c>
      <c r="E521" s="13">
        <v>1169.4000000000001</v>
      </c>
      <c r="F521" s="13">
        <v>1169.4000000000001</v>
      </c>
      <c r="G521" s="122"/>
      <c r="H521" s="119"/>
      <c r="I521" s="119"/>
      <c r="J521" s="122"/>
    </row>
    <row r="522" spans="1:10" ht="15.75" customHeight="1">
      <c r="A522" s="153"/>
      <c r="B522" s="154"/>
      <c r="C522" s="142"/>
      <c r="D522" s="14" t="s">
        <v>21</v>
      </c>
      <c r="E522" s="13">
        <v>793.1</v>
      </c>
      <c r="F522" s="13">
        <v>793.1</v>
      </c>
      <c r="G522" s="122"/>
      <c r="H522" s="119"/>
      <c r="I522" s="119"/>
      <c r="J522" s="122"/>
    </row>
    <row r="523" spans="1:10" ht="15.75" customHeight="1">
      <c r="A523" s="153"/>
      <c r="B523" s="154" t="s">
        <v>92</v>
      </c>
      <c r="C523" s="142"/>
      <c r="D523" s="14" t="s">
        <v>59</v>
      </c>
      <c r="E523" s="13">
        <f>E524+E525</f>
        <v>0</v>
      </c>
      <c r="F523" s="13">
        <f>F524+F525</f>
        <v>0</v>
      </c>
      <c r="G523" s="122"/>
      <c r="H523" s="119"/>
      <c r="I523" s="119"/>
      <c r="J523" s="122"/>
    </row>
    <row r="524" spans="1:10" ht="15.75" customHeight="1">
      <c r="A524" s="153"/>
      <c r="B524" s="154"/>
      <c r="C524" s="142"/>
      <c r="D524" s="14" t="s">
        <v>23</v>
      </c>
      <c r="E524" s="13">
        <v>0</v>
      </c>
      <c r="F524" s="13">
        <v>0</v>
      </c>
      <c r="G524" s="122"/>
      <c r="H524" s="119"/>
      <c r="I524" s="119"/>
      <c r="J524" s="122"/>
    </row>
    <row r="525" spans="1:10" ht="15.75" customHeight="1">
      <c r="A525" s="153"/>
      <c r="B525" s="154"/>
      <c r="C525" s="142"/>
      <c r="D525" s="14" t="s">
        <v>21</v>
      </c>
      <c r="E525" s="13">
        <v>0</v>
      </c>
      <c r="F525" s="13">
        <v>0</v>
      </c>
      <c r="G525" s="122"/>
      <c r="H525" s="119"/>
      <c r="I525" s="119"/>
      <c r="J525" s="122"/>
    </row>
    <row r="526" spans="1:10" ht="15.75" customHeight="1">
      <c r="A526" s="153"/>
      <c r="B526" s="154" t="s">
        <v>159</v>
      </c>
      <c r="C526" s="142"/>
      <c r="D526" s="14" t="s">
        <v>59</v>
      </c>
      <c r="E526" s="13">
        <f t="shared" ref="E526:F526" si="55">E527+E528</f>
        <v>152.072</v>
      </c>
      <c r="F526" s="13">
        <f t="shared" si="55"/>
        <v>152.072</v>
      </c>
      <c r="G526" s="122"/>
      <c r="H526" s="119"/>
      <c r="I526" s="119"/>
      <c r="J526" s="122"/>
    </row>
    <row r="527" spans="1:10" ht="15.75" customHeight="1">
      <c r="A527" s="153"/>
      <c r="B527" s="154"/>
      <c r="C527" s="142"/>
      <c r="D527" s="14" t="s">
        <v>23</v>
      </c>
      <c r="E527" s="13">
        <v>66.099999999999994</v>
      </c>
      <c r="F527" s="13">
        <v>66.099999999999994</v>
      </c>
      <c r="G527" s="122"/>
      <c r="H527" s="119"/>
      <c r="I527" s="119"/>
      <c r="J527" s="122"/>
    </row>
    <row r="528" spans="1:10" ht="15.75" customHeight="1">
      <c r="A528" s="153"/>
      <c r="B528" s="154"/>
      <c r="C528" s="143"/>
      <c r="D528" s="14" t="s">
        <v>21</v>
      </c>
      <c r="E528" s="13">
        <v>85.971999999999994</v>
      </c>
      <c r="F528" s="13">
        <v>85.971999999999994</v>
      </c>
      <c r="G528" s="122"/>
      <c r="H528" s="118"/>
      <c r="I528" s="118"/>
      <c r="J528" s="122"/>
    </row>
    <row r="529" spans="1:10" ht="15.75" customHeight="1">
      <c r="A529" s="153" t="s">
        <v>302</v>
      </c>
      <c r="B529" s="156" t="s">
        <v>65</v>
      </c>
      <c r="C529" s="141" t="s">
        <v>314</v>
      </c>
      <c r="D529" s="14" t="s">
        <v>59</v>
      </c>
      <c r="E529" s="16">
        <f>E530+E531</f>
        <v>133.1</v>
      </c>
      <c r="F529" s="16">
        <f>F530+F531</f>
        <v>133.1</v>
      </c>
      <c r="G529" s="122"/>
      <c r="H529" s="117">
        <v>45</v>
      </c>
      <c r="I529" s="117">
        <v>30</v>
      </c>
      <c r="J529" s="122"/>
    </row>
    <row r="530" spans="1:10" ht="15.75" customHeight="1">
      <c r="A530" s="153"/>
      <c r="B530" s="156"/>
      <c r="C530" s="142"/>
      <c r="D530" s="14" t="s">
        <v>23</v>
      </c>
      <c r="E530" s="13">
        <f>E533+E536+E539</f>
        <v>133.1</v>
      </c>
      <c r="F530" s="13">
        <f>F533+F536+F539</f>
        <v>133.1</v>
      </c>
      <c r="G530" s="122"/>
      <c r="H530" s="119"/>
      <c r="I530" s="119"/>
      <c r="J530" s="122"/>
    </row>
    <row r="531" spans="1:10" ht="15.75" customHeight="1">
      <c r="A531" s="153"/>
      <c r="B531" s="156"/>
      <c r="C531" s="142"/>
      <c r="D531" s="14" t="s">
        <v>21</v>
      </c>
      <c r="E531" s="13">
        <f>E534+E537+E540</f>
        <v>0</v>
      </c>
      <c r="F531" s="13">
        <f>F534+F537+F540</f>
        <v>0</v>
      </c>
      <c r="G531" s="122"/>
      <c r="H531" s="119"/>
      <c r="I531" s="119"/>
      <c r="J531" s="122"/>
    </row>
    <row r="532" spans="1:10" ht="15.75" customHeight="1">
      <c r="A532" s="153"/>
      <c r="B532" s="154" t="s">
        <v>158</v>
      </c>
      <c r="C532" s="142"/>
      <c r="D532" s="14" t="s">
        <v>59</v>
      </c>
      <c r="E532" s="13">
        <f>E533+E534</f>
        <v>0</v>
      </c>
      <c r="F532" s="13">
        <f>F533+F534</f>
        <v>0</v>
      </c>
      <c r="G532" s="122"/>
      <c r="H532" s="119"/>
      <c r="I532" s="119"/>
      <c r="J532" s="122"/>
    </row>
    <row r="533" spans="1:10" ht="15.75" customHeight="1">
      <c r="A533" s="153"/>
      <c r="B533" s="154"/>
      <c r="C533" s="142"/>
      <c r="D533" s="14" t="s">
        <v>23</v>
      </c>
      <c r="E533" s="13">
        <v>0</v>
      </c>
      <c r="F533" s="13">
        <v>0</v>
      </c>
      <c r="G533" s="122"/>
      <c r="H533" s="119"/>
      <c r="I533" s="119"/>
      <c r="J533" s="122"/>
    </row>
    <row r="534" spans="1:10" ht="15.75" customHeight="1">
      <c r="A534" s="153"/>
      <c r="B534" s="154"/>
      <c r="C534" s="142"/>
      <c r="D534" s="14" t="s">
        <v>21</v>
      </c>
      <c r="E534" s="13">
        <v>0</v>
      </c>
      <c r="F534" s="13">
        <v>0</v>
      </c>
      <c r="G534" s="122"/>
      <c r="H534" s="119"/>
      <c r="I534" s="119"/>
      <c r="J534" s="122"/>
    </row>
    <row r="535" spans="1:10" ht="15.75" customHeight="1">
      <c r="A535" s="153"/>
      <c r="B535" s="154" t="s">
        <v>92</v>
      </c>
      <c r="C535" s="142"/>
      <c r="D535" s="14" t="s">
        <v>59</v>
      </c>
      <c r="E535" s="13">
        <f>E536+E537</f>
        <v>0</v>
      </c>
      <c r="F535" s="13">
        <f>F536+F537</f>
        <v>0</v>
      </c>
      <c r="G535" s="122"/>
      <c r="H535" s="119"/>
      <c r="I535" s="119"/>
      <c r="J535" s="122"/>
    </row>
    <row r="536" spans="1:10" ht="15.75" customHeight="1">
      <c r="A536" s="153"/>
      <c r="B536" s="154"/>
      <c r="C536" s="142"/>
      <c r="D536" s="14" t="s">
        <v>23</v>
      </c>
      <c r="E536" s="13">
        <v>0</v>
      </c>
      <c r="F536" s="13">
        <v>0</v>
      </c>
      <c r="G536" s="122"/>
      <c r="H536" s="119"/>
      <c r="I536" s="119"/>
      <c r="J536" s="122"/>
    </row>
    <row r="537" spans="1:10" ht="15.75" customHeight="1">
      <c r="A537" s="153"/>
      <c r="B537" s="154"/>
      <c r="C537" s="142"/>
      <c r="D537" s="14" t="s">
        <v>21</v>
      </c>
      <c r="E537" s="13">
        <v>0</v>
      </c>
      <c r="F537" s="13">
        <v>0</v>
      </c>
      <c r="G537" s="122"/>
      <c r="H537" s="119"/>
      <c r="I537" s="119"/>
      <c r="J537" s="122"/>
    </row>
    <row r="538" spans="1:10" ht="15.75" customHeight="1">
      <c r="A538" s="153"/>
      <c r="B538" s="154" t="s">
        <v>159</v>
      </c>
      <c r="C538" s="142"/>
      <c r="D538" s="14" t="s">
        <v>59</v>
      </c>
      <c r="E538" s="13">
        <f>E539+E540</f>
        <v>133.1</v>
      </c>
      <c r="F538" s="13">
        <f>F539+F540</f>
        <v>133.1</v>
      </c>
      <c r="G538" s="122"/>
      <c r="H538" s="119"/>
      <c r="I538" s="119"/>
      <c r="J538" s="122"/>
    </row>
    <row r="539" spans="1:10" ht="15.75" customHeight="1">
      <c r="A539" s="153"/>
      <c r="B539" s="154"/>
      <c r="C539" s="142"/>
      <c r="D539" s="14" t="s">
        <v>23</v>
      </c>
      <c r="E539" s="13">
        <v>133.1</v>
      </c>
      <c r="F539" s="13">
        <v>133.1</v>
      </c>
      <c r="G539" s="122"/>
      <c r="H539" s="119"/>
      <c r="I539" s="119"/>
      <c r="J539" s="122"/>
    </row>
    <row r="540" spans="1:10" ht="15.75" customHeight="1">
      <c r="A540" s="153"/>
      <c r="B540" s="154"/>
      <c r="C540" s="143"/>
      <c r="D540" s="14" t="s">
        <v>21</v>
      </c>
      <c r="E540" s="13">
        <v>0</v>
      </c>
      <c r="F540" s="13">
        <v>0</v>
      </c>
      <c r="G540" s="122"/>
      <c r="H540" s="118"/>
      <c r="I540" s="118"/>
      <c r="J540" s="122"/>
    </row>
    <row r="541" spans="1:10" ht="15.75" customHeight="1">
      <c r="A541" s="153" t="s">
        <v>163</v>
      </c>
      <c r="B541" s="156" t="s">
        <v>65</v>
      </c>
      <c r="C541" s="141" t="s">
        <v>313</v>
      </c>
      <c r="D541" s="14" t="s">
        <v>59</v>
      </c>
      <c r="E541" s="16">
        <f>E542+E543</f>
        <v>686.5</v>
      </c>
      <c r="F541" s="16">
        <f>F542+F543</f>
        <v>675.27</v>
      </c>
      <c r="G541" s="122"/>
      <c r="H541" s="117">
        <v>50</v>
      </c>
      <c r="I541" s="117">
        <v>104</v>
      </c>
      <c r="J541" s="122"/>
    </row>
    <row r="542" spans="1:10" ht="15.75" customHeight="1">
      <c r="A542" s="153"/>
      <c r="B542" s="156"/>
      <c r="C542" s="142"/>
      <c r="D542" s="14" t="s">
        <v>23</v>
      </c>
      <c r="E542" s="13">
        <f>E545+E548+E551</f>
        <v>686.5</v>
      </c>
      <c r="F542" s="13">
        <f>F545+F548+F551</f>
        <v>675.27</v>
      </c>
      <c r="G542" s="122"/>
      <c r="H542" s="119"/>
      <c r="I542" s="119"/>
      <c r="J542" s="122"/>
    </row>
    <row r="543" spans="1:10" ht="15.75" customHeight="1">
      <c r="A543" s="153"/>
      <c r="B543" s="156"/>
      <c r="C543" s="142"/>
      <c r="D543" s="14" t="s">
        <v>21</v>
      </c>
      <c r="E543" s="13">
        <f>E546+E549+E552</f>
        <v>0</v>
      </c>
      <c r="F543" s="13">
        <f>F546+F549+F552</f>
        <v>0</v>
      </c>
      <c r="G543" s="122"/>
      <c r="H543" s="119"/>
      <c r="I543" s="119"/>
      <c r="J543" s="122"/>
    </row>
    <row r="544" spans="1:10" ht="15.75" customHeight="1">
      <c r="A544" s="153"/>
      <c r="B544" s="154" t="s">
        <v>158</v>
      </c>
      <c r="C544" s="142"/>
      <c r="D544" s="14" t="s">
        <v>59</v>
      </c>
      <c r="E544" s="13">
        <f>E545+E546</f>
        <v>552</v>
      </c>
      <c r="F544" s="13">
        <f>F545+F546</f>
        <v>540.77</v>
      </c>
      <c r="G544" s="122"/>
      <c r="H544" s="119"/>
      <c r="I544" s="119"/>
      <c r="J544" s="122"/>
    </row>
    <row r="545" spans="1:10" ht="15.75" customHeight="1">
      <c r="A545" s="153"/>
      <c r="B545" s="154"/>
      <c r="C545" s="142"/>
      <c r="D545" s="14" t="s">
        <v>23</v>
      </c>
      <c r="E545" s="13">
        <v>552</v>
      </c>
      <c r="F545" s="13">
        <v>540.77</v>
      </c>
      <c r="G545" s="122"/>
      <c r="H545" s="119"/>
      <c r="I545" s="119"/>
      <c r="J545" s="122"/>
    </row>
    <row r="546" spans="1:10" ht="15.75" customHeight="1">
      <c r="A546" s="153"/>
      <c r="B546" s="154"/>
      <c r="C546" s="142"/>
      <c r="D546" s="14" t="s">
        <v>21</v>
      </c>
      <c r="E546" s="13">
        <v>0</v>
      </c>
      <c r="F546" s="13">
        <v>0</v>
      </c>
      <c r="G546" s="122"/>
      <c r="H546" s="119"/>
      <c r="I546" s="119"/>
      <c r="J546" s="122"/>
    </row>
    <row r="547" spans="1:10" ht="15.75" customHeight="1">
      <c r="A547" s="153"/>
      <c r="B547" s="154" t="s">
        <v>92</v>
      </c>
      <c r="C547" s="142"/>
      <c r="D547" s="14" t="s">
        <v>59</v>
      </c>
      <c r="E547" s="13">
        <f>E548+E549</f>
        <v>0</v>
      </c>
      <c r="F547" s="13">
        <f>F548+F549</f>
        <v>0</v>
      </c>
      <c r="G547" s="122"/>
      <c r="H547" s="119"/>
      <c r="I547" s="119"/>
      <c r="J547" s="122"/>
    </row>
    <row r="548" spans="1:10" ht="15.75" customHeight="1">
      <c r="A548" s="153"/>
      <c r="B548" s="154"/>
      <c r="C548" s="142"/>
      <c r="D548" s="14" t="s">
        <v>23</v>
      </c>
      <c r="E548" s="13">
        <v>0</v>
      </c>
      <c r="F548" s="13">
        <v>0</v>
      </c>
      <c r="G548" s="122"/>
      <c r="H548" s="119"/>
      <c r="I548" s="119"/>
      <c r="J548" s="122"/>
    </row>
    <row r="549" spans="1:10" ht="15.75" customHeight="1">
      <c r="A549" s="153"/>
      <c r="B549" s="154"/>
      <c r="C549" s="142"/>
      <c r="D549" s="14" t="s">
        <v>21</v>
      </c>
      <c r="E549" s="13">
        <v>0</v>
      </c>
      <c r="F549" s="13">
        <v>0</v>
      </c>
      <c r="G549" s="122"/>
      <c r="H549" s="119"/>
      <c r="I549" s="119"/>
      <c r="J549" s="122"/>
    </row>
    <row r="550" spans="1:10" ht="15.75" customHeight="1">
      <c r="A550" s="153"/>
      <c r="B550" s="154" t="s">
        <v>159</v>
      </c>
      <c r="C550" s="142"/>
      <c r="D550" s="14" t="s">
        <v>59</v>
      </c>
      <c r="E550" s="13">
        <f>E551+E552</f>
        <v>134.5</v>
      </c>
      <c r="F550" s="13">
        <f>F551+F552</f>
        <v>134.5</v>
      </c>
      <c r="G550" s="122"/>
      <c r="H550" s="119"/>
      <c r="I550" s="119"/>
      <c r="J550" s="122"/>
    </row>
    <row r="551" spans="1:10" ht="15.75" customHeight="1">
      <c r="A551" s="153"/>
      <c r="B551" s="154"/>
      <c r="C551" s="142"/>
      <c r="D551" s="14" t="s">
        <v>23</v>
      </c>
      <c r="E551" s="13">
        <v>134.5</v>
      </c>
      <c r="F551" s="13">
        <v>134.5</v>
      </c>
      <c r="G551" s="122"/>
      <c r="H551" s="119"/>
      <c r="I551" s="119"/>
      <c r="J551" s="122"/>
    </row>
    <row r="552" spans="1:10" ht="15.75" customHeight="1">
      <c r="A552" s="153"/>
      <c r="B552" s="154"/>
      <c r="C552" s="143"/>
      <c r="D552" s="14" t="s">
        <v>21</v>
      </c>
      <c r="E552" s="13">
        <v>0</v>
      </c>
      <c r="F552" s="13">
        <v>0</v>
      </c>
      <c r="G552" s="122"/>
      <c r="H552" s="118"/>
      <c r="I552" s="118"/>
      <c r="J552" s="122"/>
    </row>
    <row r="553" spans="1:10" ht="15.75" customHeight="1">
      <c r="A553" s="153" t="s">
        <v>164</v>
      </c>
      <c r="B553" s="156" t="s">
        <v>65</v>
      </c>
      <c r="C553" s="141" t="s">
        <v>315</v>
      </c>
      <c r="D553" s="14" t="s">
        <v>59</v>
      </c>
      <c r="E553" s="16">
        <f>E554+E555</f>
        <v>385.7</v>
      </c>
      <c r="F553" s="16">
        <f>F554+F555</f>
        <v>261.23</v>
      </c>
      <c r="G553" s="122"/>
      <c r="H553" s="117">
        <v>10</v>
      </c>
      <c r="I553" s="117">
        <v>45</v>
      </c>
      <c r="J553" s="122"/>
    </row>
    <row r="554" spans="1:10" ht="15.75" customHeight="1">
      <c r="A554" s="153"/>
      <c r="B554" s="156"/>
      <c r="C554" s="142"/>
      <c r="D554" s="14" t="s">
        <v>23</v>
      </c>
      <c r="E554" s="13">
        <f>E557+E563+E566+E560</f>
        <v>385.7</v>
      </c>
      <c r="F554" s="13">
        <f>F557+F563+F566+F560</f>
        <v>261.23</v>
      </c>
      <c r="G554" s="122"/>
      <c r="H554" s="119"/>
      <c r="I554" s="119"/>
      <c r="J554" s="122"/>
    </row>
    <row r="555" spans="1:10" ht="15.75" customHeight="1">
      <c r="A555" s="153"/>
      <c r="B555" s="156"/>
      <c r="C555" s="142"/>
      <c r="D555" s="14" t="s">
        <v>21</v>
      </c>
      <c r="E555" s="13">
        <f>E558+E564+E567</f>
        <v>0</v>
      </c>
      <c r="F555" s="13">
        <f>F558+F564+F567</f>
        <v>0</v>
      </c>
      <c r="G555" s="122"/>
      <c r="H555" s="119"/>
      <c r="I555" s="119"/>
      <c r="J555" s="122"/>
    </row>
    <row r="556" spans="1:10" ht="15.75" customHeight="1">
      <c r="A556" s="153"/>
      <c r="B556" s="154" t="s">
        <v>158</v>
      </c>
      <c r="C556" s="142"/>
      <c r="D556" s="14" t="s">
        <v>59</v>
      </c>
      <c r="E556" s="13">
        <f>E557+E558</f>
        <v>153.69999999999999</v>
      </c>
      <c r="F556" s="13">
        <f>F557+F558</f>
        <v>29.229999999999997</v>
      </c>
      <c r="G556" s="122"/>
      <c r="H556" s="119"/>
      <c r="I556" s="119"/>
      <c r="J556" s="122"/>
    </row>
    <row r="557" spans="1:10" ht="15.75" customHeight="1">
      <c r="A557" s="153"/>
      <c r="B557" s="154"/>
      <c r="C557" s="142"/>
      <c r="D557" s="14" t="s">
        <v>23</v>
      </c>
      <c r="E557" s="13">
        <v>153.69999999999999</v>
      </c>
      <c r="F557" s="13">
        <f>58.83-29.6</f>
        <v>29.229999999999997</v>
      </c>
      <c r="G557" s="122"/>
      <c r="H557" s="119"/>
      <c r="I557" s="119"/>
      <c r="J557" s="122"/>
    </row>
    <row r="558" spans="1:10" ht="15.75" customHeight="1">
      <c r="A558" s="153"/>
      <c r="B558" s="154"/>
      <c r="C558" s="142"/>
      <c r="D558" s="14" t="s">
        <v>21</v>
      </c>
      <c r="E558" s="13">
        <v>0</v>
      </c>
      <c r="F558" s="13">
        <v>0</v>
      </c>
      <c r="G558" s="122"/>
      <c r="H558" s="119"/>
      <c r="I558" s="119"/>
      <c r="J558" s="122"/>
    </row>
    <row r="559" spans="1:10" ht="15.75" customHeight="1">
      <c r="A559" s="153"/>
      <c r="B559" s="154" t="s">
        <v>63</v>
      </c>
      <c r="C559" s="142"/>
      <c r="D559" s="14" t="s">
        <v>59</v>
      </c>
      <c r="E559" s="13">
        <f>E560+E561</f>
        <v>70</v>
      </c>
      <c r="F559" s="13">
        <f>F560+F561</f>
        <v>70</v>
      </c>
      <c r="G559" s="122"/>
      <c r="H559" s="119"/>
      <c r="I559" s="119"/>
      <c r="J559" s="122"/>
    </row>
    <row r="560" spans="1:10" ht="15.75" customHeight="1">
      <c r="A560" s="153"/>
      <c r="B560" s="154"/>
      <c r="C560" s="142"/>
      <c r="D560" s="14" t="s">
        <v>23</v>
      </c>
      <c r="E560" s="13">
        <v>70</v>
      </c>
      <c r="F560" s="13">
        <v>70</v>
      </c>
      <c r="G560" s="122"/>
      <c r="H560" s="119"/>
      <c r="I560" s="119"/>
      <c r="J560" s="122"/>
    </row>
    <row r="561" spans="1:10" ht="15.75" customHeight="1">
      <c r="A561" s="153"/>
      <c r="B561" s="154"/>
      <c r="C561" s="142"/>
      <c r="D561" s="14" t="s">
        <v>21</v>
      </c>
      <c r="E561" s="13">
        <v>0</v>
      </c>
      <c r="F561" s="13">
        <v>0</v>
      </c>
      <c r="G561" s="122"/>
      <c r="H561" s="119"/>
      <c r="I561" s="119"/>
      <c r="J561" s="122"/>
    </row>
    <row r="562" spans="1:10" ht="15.75" customHeight="1">
      <c r="A562" s="153"/>
      <c r="B562" s="154" t="s">
        <v>92</v>
      </c>
      <c r="C562" s="142"/>
      <c r="D562" s="14" t="s">
        <v>59</v>
      </c>
      <c r="E562" s="13">
        <f>E563+E564</f>
        <v>0</v>
      </c>
      <c r="F562" s="13">
        <f>F563+F564</f>
        <v>0</v>
      </c>
      <c r="G562" s="122"/>
      <c r="H562" s="119"/>
      <c r="I562" s="119"/>
      <c r="J562" s="122"/>
    </row>
    <row r="563" spans="1:10" ht="15.75" customHeight="1">
      <c r="A563" s="153"/>
      <c r="B563" s="154"/>
      <c r="C563" s="142"/>
      <c r="D563" s="14" t="s">
        <v>23</v>
      </c>
      <c r="E563" s="13">
        <v>0</v>
      </c>
      <c r="F563" s="13">
        <v>0</v>
      </c>
      <c r="G563" s="122"/>
      <c r="H563" s="119"/>
      <c r="I563" s="119"/>
      <c r="J563" s="122"/>
    </row>
    <row r="564" spans="1:10" ht="15.75" customHeight="1">
      <c r="A564" s="153"/>
      <c r="B564" s="154"/>
      <c r="C564" s="142"/>
      <c r="D564" s="14" t="s">
        <v>21</v>
      </c>
      <c r="E564" s="13">
        <v>0</v>
      </c>
      <c r="F564" s="13">
        <v>0</v>
      </c>
      <c r="G564" s="122"/>
      <c r="H564" s="119"/>
      <c r="I564" s="119"/>
      <c r="J564" s="122"/>
    </row>
    <row r="565" spans="1:10" ht="15.75" customHeight="1">
      <c r="A565" s="153"/>
      <c r="B565" s="154" t="s">
        <v>159</v>
      </c>
      <c r="C565" s="142"/>
      <c r="D565" s="14" t="s">
        <v>59</v>
      </c>
      <c r="E565" s="13">
        <f>E566+E567</f>
        <v>162</v>
      </c>
      <c r="F565" s="13">
        <f>F566+F567</f>
        <v>162</v>
      </c>
      <c r="G565" s="122"/>
      <c r="H565" s="119"/>
      <c r="I565" s="119"/>
      <c r="J565" s="122"/>
    </row>
    <row r="566" spans="1:10" ht="15.75" customHeight="1">
      <c r="A566" s="153"/>
      <c r="B566" s="154"/>
      <c r="C566" s="142"/>
      <c r="D566" s="14" t="s">
        <v>23</v>
      </c>
      <c r="E566" s="13">
        <v>162</v>
      </c>
      <c r="F566" s="13">
        <v>162</v>
      </c>
      <c r="G566" s="122"/>
      <c r="H566" s="119"/>
      <c r="I566" s="119"/>
      <c r="J566" s="122"/>
    </row>
    <row r="567" spans="1:10" ht="15.75" customHeight="1">
      <c r="A567" s="153"/>
      <c r="B567" s="154"/>
      <c r="C567" s="143"/>
      <c r="D567" s="14" t="s">
        <v>21</v>
      </c>
      <c r="E567" s="13">
        <v>0</v>
      </c>
      <c r="F567" s="13">
        <v>0</v>
      </c>
      <c r="G567" s="123"/>
      <c r="H567" s="118"/>
      <c r="I567" s="118"/>
      <c r="J567" s="123"/>
    </row>
    <row r="568" spans="1:10" ht="15.75" customHeight="1">
      <c r="A568" s="155" t="s">
        <v>165</v>
      </c>
      <c r="B568" s="156" t="s">
        <v>65</v>
      </c>
      <c r="C568" s="138" t="s">
        <v>25</v>
      </c>
      <c r="D568" s="14" t="s">
        <v>59</v>
      </c>
      <c r="E568" s="16">
        <f>E569+E570</f>
        <v>17.899999999999999</v>
      </c>
      <c r="F568" s="16">
        <f>F569+F570</f>
        <v>17.097999999999999</v>
      </c>
      <c r="G568" s="117" t="s">
        <v>0</v>
      </c>
      <c r="H568" s="117" t="s">
        <v>0</v>
      </c>
      <c r="I568" s="117" t="s">
        <v>0</v>
      </c>
      <c r="J568" s="124"/>
    </row>
    <row r="569" spans="1:10" ht="15.75" customHeight="1">
      <c r="A569" s="155"/>
      <c r="B569" s="156"/>
      <c r="C569" s="139"/>
      <c r="D569" s="14" t="s">
        <v>23</v>
      </c>
      <c r="E569" s="13">
        <f>E572+E575</f>
        <v>17.899999999999999</v>
      </c>
      <c r="F569" s="13">
        <f>F572+F575</f>
        <v>17.097999999999999</v>
      </c>
      <c r="G569" s="119"/>
      <c r="H569" s="119"/>
      <c r="I569" s="119"/>
      <c r="J569" s="125"/>
    </row>
    <row r="570" spans="1:10" ht="15.75" customHeight="1">
      <c r="A570" s="155"/>
      <c r="B570" s="156"/>
      <c r="C570" s="139"/>
      <c r="D570" s="14" t="s">
        <v>21</v>
      </c>
      <c r="E570" s="13">
        <f t="shared" ref="E570:F570" si="56">E573+E576</f>
        <v>0</v>
      </c>
      <c r="F570" s="13">
        <f t="shared" si="56"/>
        <v>0</v>
      </c>
      <c r="G570" s="119"/>
      <c r="H570" s="119"/>
      <c r="I570" s="119"/>
      <c r="J570" s="125"/>
    </row>
    <row r="571" spans="1:10" ht="15.75" customHeight="1">
      <c r="A571" s="155"/>
      <c r="B571" s="154" t="s">
        <v>158</v>
      </c>
      <c r="C571" s="139"/>
      <c r="D571" s="14" t="s">
        <v>59</v>
      </c>
      <c r="E571" s="16">
        <f>E572+E573</f>
        <v>17.899999999999999</v>
      </c>
      <c r="F571" s="16">
        <f>F572+F573</f>
        <v>17.097999999999999</v>
      </c>
      <c r="G571" s="119"/>
      <c r="H571" s="119"/>
      <c r="I571" s="119"/>
      <c r="J571" s="125"/>
    </row>
    <row r="572" spans="1:10" ht="15.75" customHeight="1">
      <c r="A572" s="155"/>
      <c r="B572" s="154"/>
      <c r="C572" s="139"/>
      <c r="D572" s="14" t="s">
        <v>23</v>
      </c>
      <c r="E572" s="13">
        <f>E581+E590+E599</f>
        <v>17.899999999999999</v>
      </c>
      <c r="F572" s="13">
        <f>F581+F590+F599</f>
        <v>17.097999999999999</v>
      </c>
      <c r="G572" s="119"/>
      <c r="H572" s="119"/>
      <c r="I572" s="119"/>
      <c r="J572" s="125"/>
    </row>
    <row r="573" spans="1:10" ht="15.75" customHeight="1">
      <c r="A573" s="155"/>
      <c r="B573" s="154"/>
      <c r="C573" s="139"/>
      <c r="D573" s="14" t="s">
        <v>21</v>
      </c>
      <c r="E573" s="13">
        <f t="shared" ref="E573:F573" si="57">E582+E591+E600</f>
        <v>0</v>
      </c>
      <c r="F573" s="13">
        <f t="shared" si="57"/>
        <v>0</v>
      </c>
      <c r="G573" s="119"/>
      <c r="H573" s="119"/>
      <c r="I573" s="119"/>
      <c r="J573" s="125"/>
    </row>
    <row r="574" spans="1:10" ht="15.75" customHeight="1">
      <c r="A574" s="155"/>
      <c r="B574" s="154" t="s">
        <v>92</v>
      </c>
      <c r="C574" s="139"/>
      <c r="D574" s="14" t="s">
        <v>59</v>
      </c>
      <c r="E574" s="13">
        <f>E575+E576</f>
        <v>0</v>
      </c>
      <c r="F574" s="13">
        <f>F575+F576</f>
        <v>0</v>
      </c>
      <c r="G574" s="119"/>
      <c r="H574" s="119"/>
      <c r="I574" s="119"/>
      <c r="J574" s="125"/>
    </row>
    <row r="575" spans="1:10" ht="15.75" customHeight="1">
      <c r="A575" s="155"/>
      <c r="B575" s="154"/>
      <c r="C575" s="139"/>
      <c r="D575" s="14" t="s">
        <v>23</v>
      </c>
      <c r="E575" s="13">
        <f t="shared" ref="E575:F576" si="58">E584+E593+E602</f>
        <v>0</v>
      </c>
      <c r="F575" s="13">
        <f t="shared" si="58"/>
        <v>0</v>
      </c>
      <c r="G575" s="119"/>
      <c r="H575" s="119"/>
      <c r="I575" s="119"/>
      <c r="J575" s="125"/>
    </row>
    <row r="576" spans="1:10" ht="15.75" customHeight="1">
      <c r="A576" s="155"/>
      <c r="B576" s="154"/>
      <c r="C576" s="140"/>
      <c r="D576" s="14" t="s">
        <v>21</v>
      </c>
      <c r="E576" s="13">
        <f t="shared" si="58"/>
        <v>0</v>
      </c>
      <c r="F576" s="13">
        <f t="shared" si="58"/>
        <v>0</v>
      </c>
      <c r="G576" s="118"/>
      <c r="H576" s="118"/>
      <c r="I576" s="118"/>
      <c r="J576" s="126"/>
    </row>
    <row r="577" spans="1:10" ht="15.75" customHeight="1">
      <c r="A577" s="157" t="s">
        <v>166</v>
      </c>
      <c r="B577" s="156" t="s">
        <v>65</v>
      </c>
      <c r="C577" s="141" t="s">
        <v>313</v>
      </c>
      <c r="D577" s="14" t="s">
        <v>59</v>
      </c>
      <c r="E577" s="13">
        <f>E578+E579</f>
        <v>0</v>
      </c>
      <c r="F577" s="13">
        <f>F578+F579</f>
        <v>0</v>
      </c>
      <c r="G577" s="121" t="s">
        <v>2</v>
      </c>
      <c r="H577" s="117">
        <v>10</v>
      </c>
      <c r="I577" s="117">
        <v>0</v>
      </c>
      <c r="J577" s="121" t="s">
        <v>177</v>
      </c>
    </row>
    <row r="578" spans="1:10" ht="15.75" customHeight="1">
      <c r="A578" s="158"/>
      <c r="B578" s="156"/>
      <c r="C578" s="142"/>
      <c r="D578" s="14" t="s">
        <v>23</v>
      </c>
      <c r="E578" s="13">
        <f>E581+E584</f>
        <v>0</v>
      </c>
      <c r="F578" s="13">
        <f>F581+F584</f>
        <v>0</v>
      </c>
      <c r="G578" s="122"/>
      <c r="H578" s="119"/>
      <c r="I578" s="119"/>
      <c r="J578" s="122"/>
    </row>
    <row r="579" spans="1:10" ht="15.75" customHeight="1">
      <c r="A579" s="158"/>
      <c r="B579" s="156"/>
      <c r="C579" s="142"/>
      <c r="D579" s="14" t="s">
        <v>21</v>
      </c>
      <c r="E579" s="13">
        <f>E582+E585</f>
        <v>0</v>
      </c>
      <c r="F579" s="13">
        <f>F582+F585</f>
        <v>0</v>
      </c>
      <c r="G579" s="122"/>
      <c r="H579" s="119"/>
      <c r="I579" s="119"/>
      <c r="J579" s="122"/>
    </row>
    <row r="580" spans="1:10" ht="15.75" customHeight="1">
      <c r="A580" s="158"/>
      <c r="B580" s="154" t="s">
        <v>158</v>
      </c>
      <c r="C580" s="142"/>
      <c r="D580" s="14" t="s">
        <v>59</v>
      </c>
      <c r="E580" s="13">
        <f>E581+E582</f>
        <v>0</v>
      </c>
      <c r="F580" s="13">
        <f>F581+F582</f>
        <v>0</v>
      </c>
      <c r="G580" s="122"/>
      <c r="H580" s="119"/>
      <c r="I580" s="119"/>
      <c r="J580" s="122"/>
    </row>
    <row r="581" spans="1:10" ht="15.75" customHeight="1">
      <c r="A581" s="158"/>
      <c r="B581" s="154"/>
      <c r="C581" s="142"/>
      <c r="D581" s="14" t="s">
        <v>23</v>
      </c>
      <c r="E581" s="13">
        <v>0</v>
      </c>
      <c r="F581" s="13">
        <v>0</v>
      </c>
      <c r="G581" s="122"/>
      <c r="H581" s="119"/>
      <c r="I581" s="119"/>
      <c r="J581" s="122"/>
    </row>
    <row r="582" spans="1:10" ht="15.75" customHeight="1">
      <c r="A582" s="158"/>
      <c r="B582" s="154"/>
      <c r="C582" s="142"/>
      <c r="D582" s="14" t="s">
        <v>21</v>
      </c>
      <c r="E582" s="13">
        <v>0</v>
      </c>
      <c r="F582" s="13">
        <v>0</v>
      </c>
      <c r="G582" s="122"/>
      <c r="H582" s="119"/>
      <c r="I582" s="119"/>
      <c r="J582" s="122"/>
    </row>
    <row r="583" spans="1:10" ht="15.75" customHeight="1">
      <c r="A583" s="158"/>
      <c r="B583" s="154" t="s">
        <v>92</v>
      </c>
      <c r="C583" s="142"/>
      <c r="D583" s="14" t="s">
        <v>59</v>
      </c>
      <c r="E583" s="13">
        <f>E584+E585</f>
        <v>0</v>
      </c>
      <c r="F583" s="13">
        <f>F584+F585</f>
        <v>0</v>
      </c>
      <c r="G583" s="122"/>
      <c r="H583" s="119"/>
      <c r="I583" s="119"/>
      <c r="J583" s="122"/>
    </row>
    <row r="584" spans="1:10" ht="15.75" customHeight="1">
      <c r="A584" s="158"/>
      <c r="B584" s="154"/>
      <c r="C584" s="142"/>
      <c r="D584" s="14" t="s">
        <v>23</v>
      </c>
      <c r="E584" s="13">
        <v>0</v>
      </c>
      <c r="F584" s="13">
        <v>0</v>
      </c>
      <c r="G584" s="122"/>
      <c r="H584" s="119"/>
      <c r="I584" s="119"/>
      <c r="J584" s="122"/>
    </row>
    <row r="585" spans="1:10" ht="15.75" customHeight="1">
      <c r="A585" s="159"/>
      <c r="B585" s="154"/>
      <c r="C585" s="143"/>
      <c r="D585" s="14" t="s">
        <v>21</v>
      </c>
      <c r="E585" s="13">
        <v>0</v>
      </c>
      <c r="F585" s="13">
        <v>0</v>
      </c>
      <c r="G585" s="122"/>
      <c r="H585" s="118"/>
      <c r="I585" s="118"/>
      <c r="J585" s="122"/>
    </row>
    <row r="586" spans="1:10" ht="15.75" customHeight="1">
      <c r="A586" s="153" t="s">
        <v>167</v>
      </c>
      <c r="B586" s="156" t="s">
        <v>65</v>
      </c>
      <c r="C586" s="141" t="s">
        <v>313</v>
      </c>
      <c r="D586" s="14" t="s">
        <v>59</v>
      </c>
      <c r="E586" s="13">
        <f t="shared" ref="E586:F586" si="59">E587+E588</f>
        <v>0</v>
      </c>
      <c r="F586" s="13">
        <f t="shared" si="59"/>
        <v>0</v>
      </c>
      <c r="G586" s="122"/>
      <c r="H586" s="117">
        <v>10</v>
      </c>
      <c r="I586" s="117">
        <v>0</v>
      </c>
      <c r="J586" s="122"/>
    </row>
    <row r="587" spans="1:10" ht="15.75" customHeight="1">
      <c r="A587" s="153"/>
      <c r="B587" s="156"/>
      <c r="C587" s="142"/>
      <c r="D587" s="14" t="s">
        <v>23</v>
      </c>
      <c r="E587" s="13">
        <f t="shared" ref="E587:F588" si="60">E590+E593</f>
        <v>0</v>
      </c>
      <c r="F587" s="13">
        <f t="shared" si="60"/>
        <v>0</v>
      </c>
      <c r="G587" s="122"/>
      <c r="H587" s="119"/>
      <c r="I587" s="119"/>
      <c r="J587" s="122"/>
    </row>
    <row r="588" spans="1:10" ht="15.75" customHeight="1">
      <c r="A588" s="153"/>
      <c r="B588" s="156"/>
      <c r="C588" s="142"/>
      <c r="D588" s="14" t="s">
        <v>21</v>
      </c>
      <c r="E588" s="13">
        <f t="shared" si="60"/>
        <v>0</v>
      </c>
      <c r="F588" s="13">
        <f t="shared" si="60"/>
        <v>0</v>
      </c>
      <c r="G588" s="122"/>
      <c r="H588" s="119"/>
      <c r="I588" s="119"/>
      <c r="J588" s="122"/>
    </row>
    <row r="589" spans="1:10" ht="15.75" customHeight="1">
      <c r="A589" s="153"/>
      <c r="B589" s="154" t="s">
        <v>158</v>
      </c>
      <c r="C589" s="142"/>
      <c r="D589" s="14" t="s">
        <v>59</v>
      </c>
      <c r="E589" s="13">
        <f t="shared" ref="E589:F589" si="61">E590+E591</f>
        <v>0</v>
      </c>
      <c r="F589" s="13">
        <f t="shared" si="61"/>
        <v>0</v>
      </c>
      <c r="G589" s="122"/>
      <c r="H589" s="119"/>
      <c r="I589" s="119"/>
      <c r="J589" s="122"/>
    </row>
    <row r="590" spans="1:10" ht="15.75" customHeight="1">
      <c r="A590" s="153"/>
      <c r="B590" s="154"/>
      <c r="C590" s="142"/>
      <c r="D590" s="14" t="s">
        <v>23</v>
      </c>
      <c r="E590" s="13">
        <v>0</v>
      </c>
      <c r="F590" s="13">
        <v>0</v>
      </c>
      <c r="G590" s="122"/>
      <c r="H590" s="119"/>
      <c r="I590" s="119"/>
      <c r="J590" s="122"/>
    </row>
    <row r="591" spans="1:10" ht="15.75" customHeight="1">
      <c r="A591" s="153"/>
      <c r="B591" s="154"/>
      <c r="C591" s="142"/>
      <c r="D591" s="14" t="s">
        <v>21</v>
      </c>
      <c r="E591" s="13">
        <v>0</v>
      </c>
      <c r="F591" s="13">
        <v>0</v>
      </c>
      <c r="G591" s="122"/>
      <c r="H591" s="119"/>
      <c r="I591" s="119"/>
      <c r="J591" s="122"/>
    </row>
    <row r="592" spans="1:10" ht="15.75" customHeight="1">
      <c r="A592" s="153"/>
      <c r="B592" s="154" t="s">
        <v>92</v>
      </c>
      <c r="C592" s="142"/>
      <c r="D592" s="14" t="s">
        <v>59</v>
      </c>
      <c r="E592" s="13">
        <f t="shared" ref="E592:F592" si="62">E593+E594</f>
        <v>0</v>
      </c>
      <c r="F592" s="13">
        <f t="shared" si="62"/>
        <v>0</v>
      </c>
      <c r="G592" s="122"/>
      <c r="H592" s="119"/>
      <c r="I592" s="119"/>
      <c r="J592" s="122"/>
    </row>
    <row r="593" spans="1:10" ht="15.75" customHeight="1">
      <c r="A593" s="153"/>
      <c r="B593" s="154"/>
      <c r="C593" s="142"/>
      <c r="D593" s="14" t="s">
        <v>23</v>
      </c>
      <c r="E593" s="13">
        <v>0</v>
      </c>
      <c r="F593" s="13">
        <v>0</v>
      </c>
      <c r="G593" s="122"/>
      <c r="H593" s="119"/>
      <c r="I593" s="119"/>
      <c r="J593" s="122"/>
    </row>
    <row r="594" spans="1:10" ht="15.75" customHeight="1">
      <c r="A594" s="153"/>
      <c r="B594" s="154"/>
      <c r="C594" s="143"/>
      <c r="D594" s="14" t="s">
        <v>21</v>
      </c>
      <c r="E594" s="13">
        <v>0</v>
      </c>
      <c r="F594" s="13">
        <v>0</v>
      </c>
      <c r="G594" s="122"/>
      <c r="H594" s="118"/>
      <c r="I594" s="118"/>
      <c r="J594" s="122"/>
    </row>
    <row r="595" spans="1:10" ht="15.75" customHeight="1">
      <c r="A595" s="157" t="s">
        <v>168</v>
      </c>
      <c r="B595" s="156" t="s">
        <v>65</v>
      </c>
      <c r="C595" s="141" t="s">
        <v>313</v>
      </c>
      <c r="D595" s="14" t="s">
        <v>59</v>
      </c>
      <c r="E595" s="13">
        <f t="shared" ref="E595:F595" si="63">E596+E597</f>
        <v>17.899999999999999</v>
      </c>
      <c r="F595" s="13">
        <f t="shared" si="63"/>
        <v>17.097999999999999</v>
      </c>
      <c r="G595" s="122"/>
      <c r="H595" s="117">
        <v>10</v>
      </c>
      <c r="I595" s="117">
        <v>10</v>
      </c>
      <c r="J595" s="122"/>
    </row>
    <row r="596" spans="1:10" ht="15.75" customHeight="1">
      <c r="A596" s="158"/>
      <c r="B596" s="156"/>
      <c r="C596" s="142"/>
      <c r="D596" s="14" t="s">
        <v>23</v>
      </c>
      <c r="E596" s="13">
        <f t="shared" ref="E596:F597" si="64">E599+E602</f>
        <v>17.899999999999999</v>
      </c>
      <c r="F596" s="13">
        <f t="shared" si="64"/>
        <v>17.097999999999999</v>
      </c>
      <c r="G596" s="122"/>
      <c r="H596" s="119"/>
      <c r="I596" s="119"/>
      <c r="J596" s="122"/>
    </row>
    <row r="597" spans="1:10" ht="15.75" customHeight="1">
      <c r="A597" s="158"/>
      <c r="B597" s="156"/>
      <c r="C597" s="142"/>
      <c r="D597" s="14" t="s">
        <v>21</v>
      </c>
      <c r="E597" s="13">
        <f t="shared" si="64"/>
        <v>0</v>
      </c>
      <c r="F597" s="13">
        <f t="shared" si="64"/>
        <v>0</v>
      </c>
      <c r="G597" s="122"/>
      <c r="H597" s="119"/>
      <c r="I597" s="119"/>
      <c r="J597" s="122"/>
    </row>
    <row r="598" spans="1:10" ht="15.75" customHeight="1">
      <c r="A598" s="158"/>
      <c r="B598" s="154" t="s">
        <v>158</v>
      </c>
      <c r="C598" s="142"/>
      <c r="D598" s="14" t="s">
        <v>59</v>
      </c>
      <c r="E598" s="13">
        <f t="shared" ref="E598:F598" si="65">E599+E600</f>
        <v>17.899999999999999</v>
      </c>
      <c r="F598" s="13">
        <f t="shared" si="65"/>
        <v>17.097999999999999</v>
      </c>
      <c r="G598" s="122"/>
      <c r="H598" s="119"/>
      <c r="I598" s="119"/>
      <c r="J598" s="122"/>
    </row>
    <row r="599" spans="1:10" ht="15.75" customHeight="1">
      <c r="A599" s="158"/>
      <c r="B599" s="154"/>
      <c r="C599" s="142"/>
      <c r="D599" s="14" t="s">
        <v>23</v>
      </c>
      <c r="E599" s="13">
        <v>17.899999999999999</v>
      </c>
      <c r="F599" s="13">
        <v>17.097999999999999</v>
      </c>
      <c r="G599" s="122"/>
      <c r="H599" s="119"/>
      <c r="I599" s="119"/>
      <c r="J599" s="122"/>
    </row>
    <row r="600" spans="1:10" ht="15.75" customHeight="1">
      <c r="A600" s="158"/>
      <c r="B600" s="154"/>
      <c r="C600" s="142"/>
      <c r="D600" s="14" t="s">
        <v>21</v>
      </c>
      <c r="E600" s="13">
        <v>0</v>
      </c>
      <c r="F600" s="13">
        <v>0</v>
      </c>
      <c r="G600" s="122"/>
      <c r="H600" s="119"/>
      <c r="I600" s="119"/>
      <c r="J600" s="122"/>
    </row>
    <row r="601" spans="1:10" ht="15.75" customHeight="1">
      <c r="A601" s="158"/>
      <c r="B601" s="154" t="s">
        <v>92</v>
      </c>
      <c r="C601" s="142"/>
      <c r="D601" s="14" t="s">
        <v>59</v>
      </c>
      <c r="E601" s="13">
        <f t="shared" ref="E601:F601" si="66">E602+E603</f>
        <v>0</v>
      </c>
      <c r="F601" s="13">
        <f t="shared" si="66"/>
        <v>0</v>
      </c>
      <c r="G601" s="122"/>
      <c r="H601" s="119"/>
      <c r="I601" s="119"/>
      <c r="J601" s="122"/>
    </row>
    <row r="602" spans="1:10" ht="15.75" customHeight="1">
      <c r="A602" s="158"/>
      <c r="B602" s="154"/>
      <c r="C602" s="142"/>
      <c r="D602" s="14" t="s">
        <v>23</v>
      </c>
      <c r="E602" s="13">
        <v>0</v>
      </c>
      <c r="F602" s="13">
        <v>0</v>
      </c>
      <c r="G602" s="122"/>
      <c r="H602" s="119"/>
      <c r="I602" s="119"/>
      <c r="J602" s="122"/>
    </row>
    <row r="603" spans="1:10" ht="15.75" customHeight="1">
      <c r="A603" s="159"/>
      <c r="B603" s="154"/>
      <c r="C603" s="143"/>
      <c r="D603" s="14" t="s">
        <v>21</v>
      </c>
      <c r="E603" s="13">
        <v>0</v>
      </c>
      <c r="F603" s="13">
        <v>0</v>
      </c>
      <c r="G603" s="123"/>
      <c r="H603" s="118"/>
      <c r="I603" s="118"/>
      <c r="J603" s="123"/>
    </row>
    <row r="604" spans="1:10" ht="15.75">
      <c r="A604" s="155" t="s">
        <v>14</v>
      </c>
      <c r="B604" s="156" t="s">
        <v>65</v>
      </c>
      <c r="C604" s="138" t="s">
        <v>25</v>
      </c>
      <c r="D604" s="19" t="s">
        <v>59</v>
      </c>
      <c r="E604" s="12">
        <f>E605+E606</f>
        <v>46664.28</v>
      </c>
      <c r="F604" s="89">
        <f>F605+F606</f>
        <v>46237.7</v>
      </c>
      <c r="G604" s="117" t="s">
        <v>0</v>
      </c>
      <c r="H604" s="117" t="s">
        <v>0</v>
      </c>
      <c r="I604" s="117" t="s">
        <v>0</v>
      </c>
      <c r="J604" s="124"/>
    </row>
    <row r="605" spans="1:10" ht="45">
      <c r="A605" s="155"/>
      <c r="B605" s="156"/>
      <c r="C605" s="139"/>
      <c r="D605" s="1" t="s">
        <v>57</v>
      </c>
      <c r="E605" s="13">
        <f>E608+E611</f>
        <v>37895.839999999997</v>
      </c>
      <c r="F605" s="13">
        <f>F608+F611</f>
        <v>37469.25</v>
      </c>
      <c r="G605" s="119"/>
      <c r="H605" s="119"/>
      <c r="I605" s="119"/>
      <c r="J605" s="125"/>
    </row>
    <row r="606" spans="1:10" ht="45">
      <c r="A606" s="155"/>
      <c r="B606" s="156"/>
      <c r="C606" s="139"/>
      <c r="D606" s="1" t="s">
        <v>55</v>
      </c>
      <c r="E606" s="13">
        <f>E609+E612</f>
        <v>8768.44</v>
      </c>
      <c r="F606" s="13">
        <f>F609+F612</f>
        <v>8768.4500000000007</v>
      </c>
      <c r="G606" s="119"/>
      <c r="H606" s="119"/>
      <c r="I606" s="119"/>
      <c r="J606" s="125"/>
    </row>
    <row r="607" spans="1:10" ht="15.75" customHeight="1">
      <c r="A607" s="155"/>
      <c r="B607" s="154" t="s">
        <v>158</v>
      </c>
      <c r="C607" s="139"/>
      <c r="D607" s="14" t="s">
        <v>59</v>
      </c>
      <c r="E607" s="13">
        <f>E608+E609</f>
        <v>35423.300000000003</v>
      </c>
      <c r="F607" s="13">
        <f>F608+F609</f>
        <v>35018.720000000001</v>
      </c>
      <c r="G607" s="119"/>
      <c r="H607" s="119"/>
      <c r="I607" s="119"/>
      <c r="J607" s="125"/>
    </row>
    <row r="608" spans="1:10" ht="15.75" customHeight="1">
      <c r="A608" s="155"/>
      <c r="B608" s="154"/>
      <c r="C608" s="139"/>
      <c r="D608" s="14" t="s">
        <v>23</v>
      </c>
      <c r="E608" s="13">
        <f>E614</f>
        <v>29210.3</v>
      </c>
      <c r="F608" s="13">
        <f>F614</f>
        <v>28805.71</v>
      </c>
      <c r="G608" s="119"/>
      <c r="H608" s="119"/>
      <c r="I608" s="119"/>
      <c r="J608" s="125"/>
    </row>
    <row r="609" spans="1:11" ht="15.75" customHeight="1">
      <c r="A609" s="155"/>
      <c r="B609" s="154"/>
      <c r="C609" s="139"/>
      <c r="D609" s="14" t="s">
        <v>21</v>
      </c>
      <c r="E609" s="13">
        <f>E615</f>
        <v>6213</v>
      </c>
      <c r="F609" s="13">
        <f>F615</f>
        <v>6213.01</v>
      </c>
      <c r="G609" s="119"/>
      <c r="H609" s="119"/>
      <c r="I609" s="119"/>
      <c r="J609" s="125"/>
    </row>
    <row r="610" spans="1:11" ht="15.75" customHeight="1">
      <c r="A610" s="155"/>
      <c r="B610" s="154" t="s">
        <v>11</v>
      </c>
      <c r="C610" s="139"/>
      <c r="D610" s="14" t="s">
        <v>59</v>
      </c>
      <c r="E610" s="13">
        <f>E611+E612</f>
        <v>11240.980000000001</v>
      </c>
      <c r="F610" s="13">
        <f>F611+F612</f>
        <v>11218.980000000001</v>
      </c>
      <c r="G610" s="119"/>
      <c r="H610" s="119"/>
      <c r="I610" s="119"/>
      <c r="J610" s="125"/>
    </row>
    <row r="611" spans="1:11" ht="15.75" customHeight="1">
      <c r="A611" s="155"/>
      <c r="B611" s="154"/>
      <c r="C611" s="139"/>
      <c r="D611" s="14" t="s">
        <v>23</v>
      </c>
      <c r="E611" s="13">
        <f>E617</f>
        <v>8685.5400000000009</v>
      </c>
      <c r="F611" s="13">
        <f>F617</f>
        <v>8663.5400000000009</v>
      </c>
      <c r="G611" s="119"/>
      <c r="H611" s="119"/>
      <c r="I611" s="119"/>
      <c r="J611" s="125"/>
    </row>
    <row r="612" spans="1:11" ht="15.75" customHeight="1">
      <c r="A612" s="155"/>
      <c r="B612" s="154"/>
      <c r="C612" s="140"/>
      <c r="D612" s="14" t="s">
        <v>21</v>
      </c>
      <c r="E612" s="13">
        <f>E618</f>
        <v>2555.44</v>
      </c>
      <c r="F612" s="13">
        <f>F618</f>
        <v>2555.44</v>
      </c>
      <c r="G612" s="118"/>
      <c r="H612" s="118"/>
      <c r="I612" s="118"/>
      <c r="J612" s="126"/>
    </row>
    <row r="613" spans="1:11" ht="15.75" customHeight="1">
      <c r="A613" s="153" t="s">
        <v>169</v>
      </c>
      <c r="B613" s="154" t="s">
        <v>6</v>
      </c>
      <c r="C613" s="141" t="s">
        <v>25</v>
      </c>
      <c r="D613" s="14" t="s">
        <v>59</v>
      </c>
      <c r="E613" s="13">
        <f>E614+E615</f>
        <v>35423.300000000003</v>
      </c>
      <c r="F613" s="13">
        <f>F614+F615</f>
        <v>35018.720000000001</v>
      </c>
      <c r="G613" s="121" t="s">
        <v>12</v>
      </c>
      <c r="H613" s="117">
        <v>1</v>
      </c>
      <c r="I613" s="117">
        <v>1</v>
      </c>
      <c r="J613" s="124"/>
    </row>
    <row r="614" spans="1:11" ht="15.75" customHeight="1">
      <c r="A614" s="153"/>
      <c r="B614" s="154"/>
      <c r="C614" s="142"/>
      <c r="D614" s="14" t="s">
        <v>23</v>
      </c>
      <c r="E614" s="13">
        <v>29210.3</v>
      </c>
      <c r="F614" s="13">
        <v>28805.71</v>
      </c>
      <c r="G614" s="122"/>
      <c r="H614" s="119"/>
      <c r="I614" s="119"/>
      <c r="J614" s="125"/>
    </row>
    <row r="615" spans="1:11" ht="26.45" customHeight="1">
      <c r="A615" s="153"/>
      <c r="B615" s="154"/>
      <c r="C615" s="142"/>
      <c r="D615" s="14" t="s">
        <v>21</v>
      </c>
      <c r="E615" s="13">
        <v>6213</v>
      </c>
      <c r="F615" s="13">
        <v>6213.01</v>
      </c>
      <c r="G615" s="122"/>
      <c r="H615" s="119"/>
      <c r="I615" s="119"/>
      <c r="J615" s="125"/>
    </row>
    <row r="616" spans="1:11" ht="15.75" customHeight="1">
      <c r="A616" s="153" t="s">
        <v>170</v>
      </c>
      <c r="B616" s="154" t="s">
        <v>11</v>
      </c>
      <c r="C616" s="142"/>
      <c r="D616" s="14" t="s">
        <v>59</v>
      </c>
      <c r="E616" s="13">
        <f>E617+E618</f>
        <v>11240.980000000001</v>
      </c>
      <c r="F616" s="13">
        <f>F617+F618</f>
        <v>11218.980000000001</v>
      </c>
      <c r="G616" s="122"/>
      <c r="H616" s="119"/>
      <c r="I616" s="119"/>
      <c r="J616" s="125"/>
    </row>
    <row r="617" spans="1:11" ht="15.75" customHeight="1">
      <c r="A617" s="153"/>
      <c r="B617" s="154"/>
      <c r="C617" s="142"/>
      <c r="D617" s="14" t="s">
        <v>23</v>
      </c>
      <c r="E617" s="13">
        <v>8685.5400000000009</v>
      </c>
      <c r="F617" s="13">
        <v>8663.5400000000009</v>
      </c>
      <c r="G617" s="122"/>
      <c r="H617" s="119"/>
      <c r="I617" s="119"/>
      <c r="J617" s="125"/>
    </row>
    <row r="618" spans="1:11" ht="15.75" customHeight="1">
      <c r="A618" s="153"/>
      <c r="B618" s="154"/>
      <c r="C618" s="143"/>
      <c r="D618" s="14" t="s">
        <v>21</v>
      </c>
      <c r="E618" s="13">
        <v>2555.44</v>
      </c>
      <c r="F618" s="13">
        <v>2555.44</v>
      </c>
      <c r="G618" s="123"/>
      <c r="H618" s="118"/>
      <c r="I618" s="118"/>
      <c r="J618" s="126"/>
    </row>
    <row r="621" spans="1:11">
      <c r="A621" s="4"/>
      <c r="C621" s="101"/>
      <c r="D621" s="4"/>
      <c r="H621" s="5"/>
      <c r="I621" s="5"/>
      <c r="J621" s="4"/>
      <c r="K621" s="5"/>
    </row>
    <row r="622" spans="1:11" ht="47.25" customHeight="1">
      <c r="A622" s="4"/>
      <c r="B622" s="127" t="s">
        <v>289</v>
      </c>
      <c r="C622" s="127"/>
      <c r="D622" s="6"/>
      <c r="E622" s="2" t="s">
        <v>290</v>
      </c>
      <c r="H622" s="5"/>
      <c r="I622" s="5"/>
      <c r="J622" s="4"/>
      <c r="K622" s="5"/>
    </row>
    <row r="623" spans="1:11">
      <c r="A623" s="4"/>
      <c r="D623" s="11"/>
      <c r="H623" s="5"/>
      <c r="I623" s="5"/>
      <c r="J623" s="4"/>
      <c r="K623" s="5"/>
    </row>
    <row r="624" spans="1:11">
      <c r="A624" s="4"/>
      <c r="C624" s="101"/>
      <c r="D624" s="4"/>
      <c r="H624" s="5"/>
      <c r="I624" s="5"/>
      <c r="J624" s="4"/>
      <c r="K624" s="5"/>
    </row>
    <row r="625" spans="1:11">
      <c r="A625" s="4"/>
      <c r="B625" s="2" t="s">
        <v>24</v>
      </c>
      <c r="C625" s="102"/>
      <c r="D625" s="4" t="s">
        <v>26</v>
      </c>
      <c r="H625" s="5"/>
      <c r="I625" s="5"/>
      <c r="J625" s="4"/>
      <c r="K625" s="5"/>
    </row>
    <row r="626" spans="1:11">
      <c r="A626" s="4"/>
      <c r="C626" s="101"/>
      <c r="D626" s="4"/>
      <c r="H626" s="5"/>
      <c r="I626" s="5"/>
      <c r="J626" s="4"/>
      <c r="K626" s="5"/>
    </row>
    <row r="627" spans="1:11">
      <c r="A627" s="4"/>
      <c r="C627" s="101"/>
      <c r="D627" s="4"/>
      <c r="H627" s="5"/>
      <c r="I627" s="5"/>
      <c r="J627" s="4"/>
      <c r="K627" s="5"/>
    </row>
    <row r="628" spans="1:11">
      <c r="A628" s="4"/>
      <c r="B628" s="2" t="s">
        <v>16</v>
      </c>
      <c r="C628" s="101"/>
      <c r="D628" s="4"/>
      <c r="H628" s="5"/>
      <c r="I628" s="5"/>
      <c r="J628" s="4"/>
      <c r="K628" s="5"/>
    </row>
    <row r="629" spans="1:11" ht="44.25" customHeight="1">
      <c r="A629" s="4"/>
      <c r="B629" s="127" t="s">
        <v>206</v>
      </c>
      <c r="C629" s="127"/>
      <c r="D629" s="39"/>
      <c r="E629" s="31" t="s">
        <v>207</v>
      </c>
      <c r="H629" s="5"/>
      <c r="I629" s="5"/>
      <c r="J629" s="4"/>
      <c r="K629" s="5"/>
    </row>
    <row r="630" spans="1:11">
      <c r="A630" s="4"/>
      <c r="B630" s="37"/>
      <c r="C630" s="103"/>
      <c r="D630" s="40"/>
      <c r="E630" s="31"/>
      <c r="H630" s="5"/>
      <c r="I630" s="5"/>
      <c r="J630" s="4"/>
      <c r="K630" s="5"/>
    </row>
    <row r="631" spans="1:11">
      <c r="A631" s="4"/>
      <c r="B631" s="37"/>
      <c r="C631" s="103"/>
      <c r="D631" s="40"/>
      <c r="E631" s="31"/>
      <c r="H631" s="5"/>
      <c r="I631" s="5"/>
      <c r="J631" s="4"/>
      <c r="K631" s="5"/>
    </row>
    <row r="632" spans="1:11">
      <c r="A632" s="4"/>
      <c r="B632" s="37"/>
      <c r="C632" s="103"/>
      <c r="D632" s="40"/>
      <c r="E632" s="31"/>
      <c r="H632" s="5"/>
      <c r="I632" s="5"/>
      <c r="J632" s="4"/>
      <c r="K632" s="5"/>
    </row>
    <row r="633" spans="1:11">
      <c r="A633" s="4"/>
      <c r="B633" s="41" t="s">
        <v>17</v>
      </c>
      <c r="C633" s="101"/>
      <c r="D633" s="4"/>
      <c r="H633" s="5"/>
      <c r="I633" s="5"/>
      <c r="J633" s="4"/>
      <c r="K633" s="5"/>
    </row>
    <row r="634" spans="1:11">
      <c r="A634" s="4"/>
      <c r="C634" s="101"/>
      <c r="D634" s="4"/>
      <c r="H634" s="5"/>
      <c r="I634" s="5"/>
      <c r="J634" s="4"/>
      <c r="K634" s="5"/>
    </row>
    <row r="635" spans="1:11">
      <c r="A635" s="4"/>
      <c r="C635" s="101"/>
      <c r="D635" s="4"/>
      <c r="H635" s="5"/>
      <c r="I635" s="5"/>
      <c r="J635" s="4"/>
      <c r="K635" s="5"/>
    </row>
    <row r="636" spans="1:11">
      <c r="A636" s="4"/>
      <c r="C636" s="101"/>
      <c r="D636" s="4"/>
      <c r="H636" s="5"/>
      <c r="I636" s="5"/>
      <c r="J636" s="4"/>
      <c r="K636" s="5"/>
    </row>
    <row r="637" spans="1:11">
      <c r="A637" s="4"/>
      <c r="C637" s="101"/>
      <c r="D637" s="4"/>
      <c r="H637" s="5"/>
      <c r="I637" s="5"/>
      <c r="J637" s="4"/>
      <c r="K637" s="5"/>
    </row>
    <row r="638" spans="1:11">
      <c r="A638" s="4"/>
      <c r="C638" s="101"/>
      <c r="D638" s="4"/>
      <c r="H638" s="5"/>
      <c r="I638" s="5"/>
      <c r="J638" s="4"/>
      <c r="K638" s="5"/>
    </row>
    <row r="639" spans="1:11">
      <c r="A639" s="4"/>
      <c r="C639" s="101"/>
      <c r="D639" s="4"/>
      <c r="H639" s="5"/>
      <c r="I639" s="5"/>
      <c r="J639" s="4"/>
      <c r="K639" s="5"/>
    </row>
  </sheetData>
  <mergeCells count="654">
    <mergeCell ref="C83:C87"/>
    <mergeCell ref="C88:C92"/>
    <mergeCell ref="C93:C97"/>
    <mergeCell ref="C98:C102"/>
    <mergeCell ref="C103:C107"/>
    <mergeCell ref="C163:C167"/>
    <mergeCell ref="C148:C152"/>
    <mergeCell ref="C108:C112"/>
    <mergeCell ref="A286:A294"/>
    <mergeCell ref="B286:B288"/>
    <mergeCell ref="B289:B291"/>
    <mergeCell ref="B292:B294"/>
    <mergeCell ref="A296:A297"/>
    <mergeCell ref="A304:A305"/>
    <mergeCell ref="A302:A303"/>
    <mergeCell ref="J577:J594"/>
    <mergeCell ref="J595:J603"/>
    <mergeCell ref="J431:J433"/>
    <mergeCell ref="J434:J435"/>
    <mergeCell ref="J438:J443"/>
    <mergeCell ref="C302:C303"/>
    <mergeCell ref="C431:C452"/>
    <mergeCell ref="C453:C455"/>
    <mergeCell ref="C456:C458"/>
    <mergeCell ref="C459:C461"/>
    <mergeCell ref="C462:C464"/>
    <mergeCell ref="C465:C474"/>
    <mergeCell ref="A453:A455"/>
    <mergeCell ref="B453:B455"/>
    <mergeCell ref="J453:J455"/>
    <mergeCell ref="A459:A461"/>
    <mergeCell ref="B459:B461"/>
    <mergeCell ref="J459:J461"/>
    <mergeCell ref="J417:J420"/>
    <mergeCell ref="A306:A307"/>
    <mergeCell ref="A312:A323"/>
    <mergeCell ref="B312:B314"/>
    <mergeCell ref="B315:B317"/>
    <mergeCell ref="B321:B323"/>
    <mergeCell ref="A324:A325"/>
    <mergeCell ref="B324:B325"/>
    <mergeCell ref="A447:A449"/>
    <mergeCell ref="B447:B449"/>
    <mergeCell ref="J447:J449"/>
    <mergeCell ref="B409:B412"/>
    <mergeCell ref="B421:B424"/>
    <mergeCell ref="A444:A446"/>
    <mergeCell ref="B444:B446"/>
    <mergeCell ref="H456:H458"/>
    <mergeCell ref="I456:I458"/>
    <mergeCell ref="J444:J446"/>
    <mergeCell ref="G409:G412"/>
    <mergeCell ref="A450:A452"/>
    <mergeCell ref="B450:B452"/>
    <mergeCell ref="J450:J452"/>
    <mergeCell ref="H447:H449"/>
    <mergeCell ref="I447:I449"/>
    <mergeCell ref="H450:H452"/>
    <mergeCell ref="I450:I452"/>
    <mergeCell ref="H453:H455"/>
    <mergeCell ref="I453:I455"/>
    <mergeCell ref="J413:J416"/>
    <mergeCell ref="B441:B443"/>
    <mergeCell ref="A438:A443"/>
    <mergeCell ref="H431:H433"/>
    <mergeCell ref="G38:G42"/>
    <mergeCell ref="H38:H42"/>
    <mergeCell ref="I38:I42"/>
    <mergeCell ref="J38:J42"/>
    <mergeCell ref="C58:C62"/>
    <mergeCell ref="C63:C67"/>
    <mergeCell ref="C68:C72"/>
    <mergeCell ref="C73:C77"/>
    <mergeCell ref="A78:A82"/>
    <mergeCell ref="B78:B82"/>
    <mergeCell ref="A58:A62"/>
    <mergeCell ref="B58:B62"/>
    <mergeCell ref="C78:C82"/>
    <mergeCell ref="H53:H57"/>
    <mergeCell ref="I53:I57"/>
    <mergeCell ref="J53:J57"/>
    <mergeCell ref="I58:I62"/>
    <mergeCell ref="J58:J62"/>
    <mergeCell ref="H43:H47"/>
    <mergeCell ref="I43:I47"/>
    <mergeCell ref="J43:J47"/>
    <mergeCell ref="H48:H52"/>
    <mergeCell ref="I48:I52"/>
    <mergeCell ref="J48:J52"/>
    <mergeCell ref="A83:A87"/>
    <mergeCell ref="B83:B87"/>
    <mergeCell ref="A88:A92"/>
    <mergeCell ref="B88:B92"/>
    <mergeCell ref="A63:A67"/>
    <mergeCell ref="B63:B67"/>
    <mergeCell ref="I438:I443"/>
    <mergeCell ref="H444:H446"/>
    <mergeCell ref="I444:I446"/>
    <mergeCell ref="C413:C416"/>
    <mergeCell ref="G413:G416"/>
    <mergeCell ref="H413:H416"/>
    <mergeCell ref="I413:I416"/>
    <mergeCell ref="B417:B420"/>
    <mergeCell ref="C417:C420"/>
    <mergeCell ref="G417:G420"/>
    <mergeCell ref="H417:H420"/>
    <mergeCell ref="I417:I420"/>
    <mergeCell ref="A73:A77"/>
    <mergeCell ref="B73:B77"/>
    <mergeCell ref="A108:A112"/>
    <mergeCell ref="B108:B112"/>
    <mergeCell ref="A68:A72"/>
    <mergeCell ref="B68:B72"/>
    <mergeCell ref="A5:A6"/>
    <mergeCell ref="B5:B6"/>
    <mergeCell ref="D5:D6"/>
    <mergeCell ref="A8:A12"/>
    <mergeCell ref="B8:B12"/>
    <mergeCell ref="A48:A52"/>
    <mergeCell ref="B48:B52"/>
    <mergeCell ref="A53:A57"/>
    <mergeCell ref="B53:B57"/>
    <mergeCell ref="C48:C52"/>
    <mergeCell ref="C53:C57"/>
    <mergeCell ref="B38:B42"/>
    <mergeCell ref="C38:C42"/>
    <mergeCell ref="B13:B17"/>
    <mergeCell ref="B18:B22"/>
    <mergeCell ref="B23:B27"/>
    <mergeCell ref="B28:B32"/>
    <mergeCell ref="B33:B37"/>
    <mergeCell ref="A43:A47"/>
    <mergeCell ref="B44:B47"/>
    <mergeCell ref="A113:A117"/>
    <mergeCell ref="B113:B117"/>
    <mergeCell ref="A118:A122"/>
    <mergeCell ref="B118:B122"/>
    <mergeCell ref="A93:A97"/>
    <mergeCell ref="B93:B97"/>
    <mergeCell ref="A98:A102"/>
    <mergeCell ref="B98:B102"/>
    <mergeCell ref="A103:A107"/>
    <mergeCell ref="B103:B107"/>
    <mergeCell ref="A158:A172"/>
    <mergeCell ref="B158:B162"/>
    <mergeCell ref="B163:B167"/>
    <mergeCell ref="B168:B172"/>
    <mergeCell ref="A173:A181"/>
    <mergeCell ref="B173:B175"/>
    <mergeCell ref="B176:B178"/>
    <mergeCell ref="B179:B181"/>
    <mergeCell ref="A123:A127"/>
    <mergeCell ref="B123:B127"/>
    <mergeCell ref="A128:A132"/>
    <mergeCell ref="B128:B132"/>
    <mergeCell ref="A133:A157"/>
    <mergeCell ref="B133:B137"/>
    <mergeCell ref="B138:B142"/>
    <mergeCell ref="B153:B157"/>
    <mergeCell ref="B143:B147"/>
    <mergeCell ref="B148:B152"/>
    <mergeCell ref="A195:A203"/>
    <mergeCell ref="B195:B197"/>
    <mergeCell ref="B198:B200"/>
    <mergeCell ref="B201:B203"/>
    <mergeCell ref="A204:A212"/>
    <mergeCell ref="B204:B206"/>
    <mergeCell ref="B207:B209"/>
    <mergeCell ref="B210:B212"/>
    <mergeCell ref="A182:A190"/>
    <mergeCell ref="B182:B184"/>
    <mergeCell ref="B185:B187"/>
    <mergeCell ref="B188:B190"/>
    <mergeCell ref="A191:A194"/>
    <mergeCell ref="B191:B192"/>
    <mergeCell ref="A231:A233"/>
    <mergeCell ref="B231:B233"/>
    <mergeCell ref="A234:A242"/>
    <mergeCell ref="B234:B236"/>
    <mergeCell ref="B237:B239"/>
    <mergeCell ref="B240:B242"/>
    <mergeCell ref="A213:A221"/>
    <mergeCell ref="B213:B215"/>
    <mergeCell ref="B216:B218"/>
    <mergeCell ref="B219:B221"/>
    <mergeCell ref="A222:A230"/>
    <mergeCell ref="B222:B224"/>
    <mergeCell ref="B225:B227"/>
    <mergeCell ref="B228:B230"/>
    <mergeCell ref="A261:A272"/>
    <mergeCell ref="B261:B264"/>
    <mergeCell ref="B265:B268"/>
    <mergeCell ref="B269:B272"/>
    <mergeCell ref="A276:A278"/>
    <mergeCell ref="B276:B278"/>
    <mergeCell ref="A243:A251"/>
    <mergeCell ref="B243:B245"/>
    <mergeCell ref="B246:B248"/>
    <mergeCell ref="B249:B251"/>
    <mergeCell ref="A252:A260"/>
    <mergeCell ref="B252:B254"/>
    <mergeCell ref="B255:B257"/>
    <mergeCell ref="B258:B260"/>
    <mergeCell ref="B273:B275"/>
    <mergeCell ref="A273:A275"/>
    <mergeCell ref="B318:B320"/>
    <mergeCell ref="A348:A353"/>
    <mergeCell ref="B348:B350"/>
    <mergeCell ref="B351:B353"/>
    <mergeCell ref="A354:A359"/>
    <mergeCell ref="B354:B356"/>
    <mergeCell ref="A371:A373"/>
    <mergeCell ref="B371:B373"/>
    <mergeCell ref="A326:A327"/>
    <mergeCell ref="B326:B327"/>
    <mergeCell ref="A328:A329"/>
    <mergeCell ref="B328:B329"/>
    <mergeCell ref="A330:A331"/>
    <mergeCell ref="A334:A342"/>
    <mergeCell ref="B334:B336"/>
    <mergeCell ref="B337:B339"/>
    <mergeCell ref="B340:B342"/>
    <mergeCell ref="A332:A333"/>
    <mergeCell ref="B332:B333"/>
    <mergeCell ref="A374:A389"/>
    <mergeCell ref="A398:A403"/>
    <mergeCell ref="B398:B400"/>
    <mergeCell ref="B401:B403"/>
    <mergeCell ref="A404:A405"/>
    <mergeCell ref="A406:A408"/>
    <mergeCell ref="B406:B408"/>
    <mergeCell ref="B438:B440"/>
    <mergeCell ref="A409:A420"/>
    <mergeCell ref="B425:B428"/>
    <mergeCell ref="A421:A428"/>
    <mergeCell ref="A436:A437"/>
    <mergeCell ref="B436:B437"/>
    <mergeCell ref="A431:A433"/>
    <mergeCell ref="B431:B433"/>
    <mergeCell ref="B434:B435"/>
    <mergeCell ref="A434:A435"/>
    <mergeCell ref="B413:B416"/>
    <mergeCell ref="A475:A489"/>
    <mergeCell ref="B475:B477"/>
    <mergeCell ref="B478:B480"/>
    <mergeCell ref="B484:B486"/>
    <mergeCell ref="B487:B489"/>
    <mergeCell ref="A456:A458"/>
    <mergeCell ref="B456:B458"/>
    <mergeCell ref="B481:B483"/>
    <mergeCell ref="A490:A501"/>
    <mergeCell ref="B490:B492"/>
    <mergeCell ref="B493:B495"/>
    <mergeCell ref="B496:B498"/>
    <mergeCell ref="B499:B501"/>
    <mergeCell ref="A468:A470"/>
    <mergeCell ref="B468:B470"/>
    <mergeCell ref="A471:A474"/>
    <mergeCell ref="B471:B474"/>
    <mergeCell ref="A462:A464"/>
    <mergeCell ref="B462:B464"/>
    <mergeCell ref="A465:A467"/>
    <mergeCell ref="B465:B467"/>
    <mergeCell ref="A502:A516"/>
    <mergeCell ref="B502:B504"/>
    <mergeCell ref="B505:B507"/>
    <mergeCell ref="B511:B513"/>
    <mergeCell ref="B514:B516"/>
    <mergeCell ref="B508:B510"/>
    <mergeCell ref="A517:A528"/>
    <mergeCell ref="B517:B519"/>
    <mergeCell ref="B520:B522"/>
    <mergeCell ref="B523:B525"/>
    <mergeCell ref="B526:B528"/>
    <mergeCell ref="A529:A540"/>
    <mergeCell ref="B529:B531"/>
    <mergeCell ref="B532:B534"/>
    <mergeCell ref="B535:B537"/>
    <mergeCell ref="B538:B540"/>
    <mergeCell ref="B568:B570"/>
    <mergeCell ref="B571:B573"/>
    <mergeCell ref="B574:B576"/>
    <mergeCell ref="A577:A585"/>
    <mergeCell ref="B577:B579"/>
    <mergeCell ref="B580:B582"/>
    <mergeCell ref="B583:B585"/>
    <mergeCell ref="A541:A552"/>
    <mergeCell ref="B541:B543"/>
    <mergeCell ref="B544:B546"/>
    <mergeCell ref="B547:B549"/>
    <mergeCell ref="B550:B552"/>
    <mergeCell ref="A553:A567"/>
    <mergeCell ref="B553:B555"/>
    <mergeCell ref="B556:B558"/>
    <mergeCell ref="B562:B564"/>
    <mergeCell ref="B565:B567"/>
    <mergeCell ref="B559:B561"/>
    <mergeCell ref="A616:A618"/>
    <mergeCell ref="B616:B618"/>
    <mergeCell ref="C5:C6"/>
    <mergeCell ref="E5:E6"/>
    <mergeCell ref="F5:F6"/>
    <mergeCell ref="G5:G6"/>
    <mergeCell ref="C23:C27"/>
    <mergeCell ref="C28:C32"/>
    <mergeCell ref="C33:C37"/>
    <mergeCell ref="A604:A612"/>
    <mergeCell ref="B604:B606"/>
    <mergeCell ref="B607:B609"/>
    <mergeCell ref="B610:B612"/>
    <mergeCell ref="A613:A615"/>
    <mergeCell ref="B613:B615"/>
    <mergeCell ref="A586:A594"/>
    <mergeCell ref="B586:B588"/>
    <mergeCell ref="B589:B591"/>
    <mergeCell ref="B592:B594"/>
    <mergeCell ref="A595:A603"/>
    <mergeCell ref="B595:B597"/>
    <mergeCell ref="B598:B600"/>
    <mergeCell ref="B601:B603"/>
    <mergeCell ref="A568:A576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33:G37"/>
    <mergeCell ref="G28:G32"/>
    <mergeCell ref="G23:G27"/>
    <mergeCell ref="G18:G22"/>
    <mergeCell ref="G13:G17"/>
    <mergeCell ref="G8:G12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113:C117"/>
    <mergeCell ref="C118:C122"/>
    <mergeCell ref="C168:C172"/>
    <mergeCell ref="C173:C181"/>
    <mergeCell ref="C182:C190"/>
    <mergeCell ref="C191:C194"/>
    <mergeCell ref="C195:C203"/>
    <mergeCell ref="C153:C157"/>
    <mergeCell ref="C138:C142"/>
    <mergeCell ref="C133:C137"/>
    <mergeCell ref="C158:C162"/>
    <mergeCell ref="C143:C147"/>
    <mergeCell ref="C123:C127"/>
    <mergeCell ref="C128:C132"/>
    <mergeCell ref="C252:C260"/>
    <mergeCell ref="C261:C272"/>
    <mergeCell ref="C276:C278"/>
    <mergeCell ref="C286:C294"/>
    <mergeCell ref="C304:C305"/>
    <mergeCell ref="C204:C212"/>
    <mergeCell ref="C213:C221"/>
    <mergeCell ref="C222:C230"/>
    <mergeCell ref="C231:C233"/>
    <mergeCell ref="C234:C242"/>
    <mergeCell ref="C243:C251"/>
    <mergeCell ref="C371:C373"/>
    <mergeCell ref="C374:C389"/>
    <mergeCell ref="C398:C403"/>
    <mergeCell ref="C404:C408"/>
    <mergeCell ref="C409:C412"/>
    <mergeCell ref="C306:C307"/>
    <mergeCell ref="C312:C323"/>
    <mergeCell ref="C324:C331"/>
    <mergeCell ref="C334:C342"/>
    <mergeCell ref="C348:C353"/>
    <mergeCell ref="C354:C359"/>
    <mergeCell ref="C604:C612"/>
    <mergeCell ref="C613:C618"/>
    <mergeCell ref="G48:G52"/>
    <mergeCell ref="G53:G57"/>
    <mergeCell ref="C43:C47"/>
    <mergeCell ref="G43:G47"/>
    <mergeCell ref="C541:C552"/>
    <mergeCell ref="C553:C567"/>
    <mergeCell ref="C568:C576"/>
    <mergeCell ref="C577:C585"/>
    <mergeCell ref="C586:C594"/>
    <mergeCell ref="C595:C603"/>
    <mergeCell ref="C475:C489"/>
    <mergeCell ref="C490:C501"/>
    <mergeCell ref="C502:C516"/>
    <mergeCell ref="C517:C528"/>
    <mergeCell ref="C529:C540"/>
    <mergeCell ref="G123:G127"/>
    <mergeCell ref="G128:G132"/>
    <mergeCell ref="G103:G107"/>
    <mergeCell ref="G153:G157"/>
    <mergeCell ref="G371:G373"/>
    <mergeCell ref="G502:G516"/>
    <mergeCell ref="G195:G233"/>
    <mergeCell ref="H83:H87"/>
    <mergeCell ref="I83:I87"/>
    <mergeCell ref="J83:J87"/>
    <mergeCell ref="I78:I82"/>
    <mergeCell ref="G83:G87"/>
    <mergeCell ref="I63:I67"/>
    <mergeCell ref="J63:J67"/>
    <mergeCell ref="I68:I72"/>
    <mergeCell ref="I73:I77"/>
    <mergeCell ref="G58:G82"/>
    <mergeCell ref="H58:H82"/>
    <mergeCell ref="J68:J82"/>
    <mergeCell ref="H123:H127"/>
    <mergeCell ref="I123:I127"/>
    <mergeCell ref="J123:J127"/>
    <mergeCell ref="H128:H132"/>
    <mergeCell ref="I128:I132"/>
    <mergeCell ref="J128:J132"/>
    <mergeCell ref="H103:H107"/>
    <mergeCell ref="I103:I107"/>
    <mergeCell ref="J103:J107"/>
    <mergeCell ref="H108:H122"/>
    <mergeCell ref="I108:I122"/>
    <mergeCell ref="J108:J122"/>
    <mergeCell ref="J195:J203"/>
    <mergeCell ref="H153:H157"/>
    <mergeCell ref="I153:I157"/>
    <mergeCell ref="J153:J157"/>
    <mergeCell ref="G133:G137"/>
    <mergeCell ref="H133:H137"/>
    <mergeCell ref="I133:I137"/>
    <mergeCell ref="J133:J137"/>
    <mergeCell ref="G138:G142"/>
    <mergeCell ref="H138:H142"/>
    <mergeCell ref="I138:I142"/>
    <mergeCell ref="J138:J142"/>
    <mergeCell ref="G143:G147"/>
    <mergeCell ref="H143:H147"/>
    <mergeCell ref="I143:I147"/>
    <mergeCell ref="J143:J147"/>
    <mergeCell ref="G148:G152"/>
    <mergeCell ref="H148:H152"/>
    <mergeCell ref="I148:I152"/>
    <mergeCell ref="J148:J152"/>
    <mergeCell ref="H222:H230"/>
    <mergeCell ref="I222:I230"/>
    <mergeCell ref="J222:J230"/>
    <mergeCell ref="H231:H233"/>
    <mergeCell ref="I231:I233"/>
    <mergeCell ref="J231:J233"/>
    <mergeCell ref="G173:G194"/>
    <mergeCell ref="H173:H181"/>
    <mergeCell ref="I173:I181"/>
    <mergeCell ref="J173:J181"/>
    <mergeCell ref="H182:H190"/>
    <mergeCell ref="I182:I190"/>
    <mergeCell ref="J182:J190"/>
    <mergeCell ref="H204:H212"/>
    <mergeCell ref="I204:I212"/>
    <mergeCell ref="J204:J212"/>
    <mergeCell ref="H213:H221"/>
    <mergeCell ref="I213:I221"/>
    <mergeCell ref="J213:J221"/>
    <mergeCell ref="H191:H194"/>
    <mergeCell ref="I191:I194"/>
    <mergeCell ref="J191:J194"/>
    <mergeCell ref="H195:H203"/>
    <mergeCell ref="I195:I203"/>
    <mergeCell ref="G398:G403"/>
    <mergeCell ref="H398:H403"/>
    <mergeCell ref="I398:I403"/>
    <mergeCell ref="J398:J403"/>
    <mergeCell ref="I406:I408"/>
    <mergeCell ref="J406:J408"/>
    <mergeCell ref="H409:H412"/>
    <mergeCell ref="H243:H251"/>
    <mergeCell ref="I243:I251"/>
    <mergeCell ref="J243:J251"/>
    <mergeCell ref="G273:G275"/>
    <mergeCell ref="J279:J285"/>
    <mergeCell ref="I425:I428"/>
    <mergeCell ref="J425:J428"/>
    <mergeCell ref="J468:J470"/>
    <mergeCell ref="J471:J474"/>
    <mergeCell ref="J462:J464"/>
    <mergeCell ref="J456:J458"/>
    <mergeCell ref="H371:H373"/>
    <mergeCell ref="I371:I373"/>
    <mergeCell ref="J371:J373"/>
    <mergeCell ref="H374:H389"/>
    <mergeCell ref="I374:I389"/>
    <mergeCell ref="J374:J389"/>
    <mergeCell ref="J465:J467"/>
    <mergeCell ref="I431:I433"/>
    <mergeCell ref="I409:I412"/>
    <mergeCell ref="J409:J412"/>
    <mergeCell ref="J436:J437"/>
    <mergeCell ref="H436:H437"/>
    <mergeCell ref="I436:I437"/>
    <mergeCell ref="H434:H435"/>
    <mergeCell ref="I434:I435"/>
    <mergeCell ref="H438:H443"/>
    <mergeCell ref="H517:H528"/>
    <mergeCell ref="I517:I528"/>
    <mergeCell ref="H459:H461"/>
    <mergeCell ref="I459:I461"/>
    <mergeCell ref="H462:H464"/>
    <mergeCell ref="I462:I464"/>
    <mergeCell ref="H465:H467"/>
    <mergeCell ref="I465:I467"/>
    <mergeCell ref="H468:H470"/>
    <mergeCell ref="H471:H474"/>
    <mergeCell ref="I468:I470"/>
    <mergeCell ref="I471:I474"/>
    <mergeCell ref="H502:H516"/>
    <mergeCell ref="I502:I516"/>
    <mergeCell ref="J502:J516"/>
    <mergeCell ref="H425:H428"/>
    <mergeCell ref="G475:G489"/>
    <mergeCell ref="H475:H489"/>
    <mergeCell ref="I475:I489"/>
    <mergeCell ref="J475:J489"/>
    <mergeCell ref="G490:G501"/>
    <mergeCell ref="H490:H501"/>
    <mergeCell ref="I490:I501"/>
    <mergeCell ref="J490:J501"/>
    <mergeCell ref="I553:I567"/>
    <mergeCell ref="G568:G576"/>
    <mergeCell ref="H568:H576"/>
    <mergeCell ref="I568:I576"/>
    <mergeCell ref="J568:J576"/>
    <mergeCell ref="H529:H540"/>
    <mergeCell ref="I529:I540"/>
    <mergeCell ref="H541:H552"/>
    <mergeCell ref="I541:I552"/>
    <mergeCell ref="G613:G618"/>
    <mergeCell ref="H613:H618"/>
    <mergeCell ref="I613:I618"/>
    <mergeCell ref="J613:J618"/>
    <mergeCell ref="G88:G102"/>
    <mergeCell ref="H88:H102"/>
    <mergeCell ref="I88:I102"/>
    <mergeCell ref="J88:J102"/>
    <mergeCell ref="H595:H603"/>
    <mergeCell ref="I595:I603"/>
    <mergeCell ref="G604:G612"/>
    <mergeCell ref="H604:H612"/>
    <mergeCell ref="I604:I612"/>
    <mergeCell ref="J604:J612"/>
    <mergeCell ref="G577:G603"/>
    <mergeCell ref="H577:H585"/>
    <mergeCell ref="I577:I585"/>
    <mergeCell ref="J328:J329"/>
    <mergeCell ref="H586:H594"/>
    <mergeCell ref="I586:I594"/>
    <mergeCell ref="H553:H567"/>
    <mergeCell ref="G108:G122"/>
    <mergeCell ref="G158:G172"/>
    <mergeCell ref="H158:H172"/>
    <mergeCell ref="I158:I172"/>
    <mergeCell ref="J158:J172"/>
    <mergeCell ref="J312:J323"/>
    <mergeCell ref="G295:G299"/>
    <mergeCell ref="G276:G278"/>
    <mergeCell ref="H276:H278"/>
    <mergeCell ref="I276:I278"/>
    <mergeCell ref="J276:J278"/>
    <mergeCell ref="G286:G294"/>
    <mergeCell ref="H286:H294"/>
    <mergeCell ref="I286:I294"/>
    <mergeCell ref="J286:J294"/>
    <mergeCell ref="G279:G284"/>
    <mergeCell ref="H252:H260"/>
    <mergeCell ref="I252:I260"/>
    <mergeCell ref="J252:J260"/>
    <mergeCell ref="H261:H272"/>
    <mergeCell ref="J273:J275"/>
    <mergeCell ref="I261:I272"/>
    <mergeCell ref="J261:J272"/>
    <mergeCell ref="G234:G272"/>
    <mergeCell ref="H234:H242"/>
    <mergeCell ref="I234:I242"/>
    <mergeCell ref="J234:J242"/>
    <mergeCell ref="B622:C622"/>
    <mergeCell ref="B629:C629"/>
    <mergeCell ref="A2:J2"/>
    <mergeCell ref="A3:J3"/>
    <mergeCell ref="A4:J4"/>
    <mergeCell ref="G421:G446"/>
    <mergeCell ref="H421:H424"/>
    <mergeCell ref="I421:I424"/>
    <mergeCell ref="J421:J424"/>
    <mergeCell ref="G517:G567"/>
    <mergeCell ref="J517:J567"/>
    <mergeCell ref="J351:J353"/>
    <mergeCell ref="G374:G397"/>
    <mergeCell ref="G404:G405"/>
    <mergeCell ref="G406:G408"/>
    <mergeCell ref="H404:H405"/>
    <mergeCell ref="I404:I405"/>
    <mergeCell ref="J404:J405"/>
    <mergeCell ref="H406:H408"/>
    <mergeCell ref="G301:G311"/>
    <mergeCell ref="J295:J299"/>
    <mergeCell ref="G343:G347"/>
    <mergeCell ref="G334:G342"/>
    <mergeCell ref="H334:H342"/>
    <mergeCell ref="G332:G333"/>
    <mergeCell ref="G330:G331"/>
    <mergeCell ref="G360:G361"/>
    <mergeCell ref="G363:G364"/>
    <mergeCell ref="G368:G370"/>
    <mergeCell ref="G366:G367"/>
    <mergeCell ref="I334:I342"/>
    <mergeCell ref="J334:J342"/>
    <mergeCell ref="H328:H329"/>
    <mergeCell ref="I328:I329"/>
    <mergeCell ref="H332:H333"/>
    <mergeCell ref="I332:I333"/>
    <mergeCell ref="J332:J333"/>
    <mergeCell ref="G328:G329"/>
    <mergeCell ref="G348:G353"/>
    <mergeCell ref="G354:G359"/>
    <mergeCell ref="H354:H359"/>
    <mergeCell ref="I354:I359"/>
    <mergeCell ref="J354:J359"/>
    <mergeCell ref="H351:H353"/>
    <mergeCell ref="I351:I353"/>
    <mergeCell ref="H348:H350"/>
    <mergeCell ref="I348:I350"/>
    <mergeCell ref="J348:J350"/>
    <mergeCell ref="H296:H297"/>
    <mergeCell ref="I296:I297"/>
    <mergeCell ref="G312:G323"/>
    <mergeCell ref="H312:H323"/>
    <mergeCell ref="I312:I323"/>
    <mergeCell ref="H324:H325"/>
    <mergeCell ref="I324:I325"/>
    <mergeCell ref="J324:J325"/>
    <mergeCell ref="H326:H327"/>
    <mergeCell ref="I326:I327"/>
    <mergeCell ref="J326:J327"/>
    <mergeCell ref="G324:G327"/>
  </mergeCells>
  <pageMargins left="0.19685039370078741" right="0.19685039370078741" top="0.19685039370078741" bottom="0.4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opLeftCell="A22" workbookViewId="0">
      <selection activeCell="H22" sqref="H22"/>
    </sheetView>
  </sheetViews>
  <sheetFormatPr defaultRowHeight="15"/>
  <cols>
    <col min="1" max="1" width="5.125" customWidth="1"/>
    <col min="2" max="2" width="47.5" customWidth="1"/>
    <col min="3" max="3" width="8.875" customWidth="1"/>
    <col min="4" max="4" width="11.625" customWidth="1"/>
    <col min="5" max="5" width="12.5" customWidth="1"/>
    <col min="6" max="6" width="11.375" customWidth="1"/>
    <col min="7" max="7" width="11.125" customWidth="1"/>
    <col min="8" max="8" width="31.75" customWidth="1"/>
  </cols>
  <sheetData>
    <row r="1" spans="1:8" ht="18.75">
      <c r="H1" s="48" t="s">
        <v>209</v>
      </c>
    </row>
    <row r="2" spans="1:8" ht="18.75">
      <c r="A2" s="48" t="s">
        <v>210</v>
      </c>
    </row>
    <row r="3" spans="1:8" ht="19.5">
      <c r="A3" s="187" t="s">
        <v>211</v>
      </c>
      <c r="B3" s="187"/>
      <c r="C3" s="187"/>
      <c r="D3" s="187"/>
      <c r="E3" s="187"/>
      <c r="F3" s="187"/>
      <c r="G3" s="187"/>
      <c r="H3" s="187"/>
    </row>
    <row r="4" spans="1:8" ht="18.75">
      <c r="A4" s="188" t="s">
        <v>294</v>
      </c>
      <c r="B4" s="188"/>
      <c r="C4" s="188"/>
      <c r="D4" s="188"/>
      <c r="E4" s="188"/>
      <c r="F4" s="188"/>
      <c r="G4" s="188"/>
      <c r="H4" s="188"/>
    </row>
    <row r="5" spans="1:8" ht="18.75">
      <c r="A5" s="189" t="s">
        <v>212</v>
      </c>
      <c r="B5" s="189"/>
      <c r="C5" s="189"/>
      <c r="D5" s="189"/>
      <c r="E5" s="189"/>
      <c r="F5" s="189"/>
      <c r="G5" s="189"/>
      <c r="H5" s="189"/>
    </row>
    <row r="6" spans="1:8" ht="18.75">
      <c r="A6" s="189" t="s">
        <v>295</v>
      </c>
      <c r="B6" s="189"/>
      <c r="C6" s="189"/>
      <c r="D6" s="189"/>
      <c r="E6" s="189"/>
      <c r="F6" s="189"/>
      <c r="G6" s="189"/>
      <c r="H6" s="189"/>
    </row>
    <row r="7" spans="1:8" ht="15.75">
      <c r="A7" s="49"/>
    </row>
    <row r="8" spans="1:8" s="50" customFormat="1" ht="15.75">
      <c r="A8" s="190" t="s">
        <v>213</v>
      </c>
      <c r="B8" s="190" t="s">
        <v>214</v>
      </c>
      <c r="C8" s="190" t="s">
        <v>215</v>
      </c>
      <c r="D8" s="190" t="s">
        <v>216</v>
      </c>
      <c r="E8" s="190" t="s">
        <v>217</v>
      </c>
      <c r="F8" s="190" t="s">
        <v>218</v>
      </c>
      <c r="G8" s="190"/>
      <c r="H8" s="190" t="s">
        <v>219</v>
      </c>
    </row>
    <row r="9" spans="1:8" ht="15.75">
      <c r="A9" s="190"/>
      <c r="B9" s="190"/>
      <c r="C9" s="190"/>
      <c r="D9" s="190"/>
      <c r="E9" s="190"/>
      <c r="F9" s="51" t="s">
        <v>220</v>
      </c>
      <c r="G9" s="51" t="s">
        <v>221</v>
      </c>
      <c r="H9" s="190"/>
    </row>
    <row r="10" spans="1:8" ht="15.7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</row>
    <row r="11" spans="1:8" ht="15.75">
      <c r="A11" s="194" t="s">
        <v>296</v>
      </c>
      <c r="B11" s="194"/>
      <c r="C11" s="194"/>
      <c r="D11" s="194"/>
      <c r="E11" s="194"/>
      <c r="F11" s="194"/>
      <c r="G11" s="194"/>
      <c r="H11" s="194"/>
    </row>
    <row r="12" spans="1:8" ht="31.5">
      <c r="A12" s="51">
        <v>1</v>
      </c>
      <c r="B12" s="52" t="s">
        <v>222</v>
      </c>
      <c r="C12" s="53" t="s">
        <v>221</v>
      </c>
      <c r="D12" s="53">
        <v>73.5</v>
      </c>
      <c r="E12" s="54">
        <v>89.1</v>
      </c>
      <c r="F12" s="54">
        <f>E12-D12</f>
        <v>15.599999999999994</v>
      </c>
      <c r="G12" s="54" t="s">
        <v>223</v>
      </c>
      <c r="H12" s="54" t="s">
        <v>224</v>
      </c>
    </row>
    <row r="13" spans="1:8" ht="64.150000000000006" customHeight="1">
      <c r="A13" s="53">
        <v>2</v>
      </c>
      <c r="B13" s="55" t="s">
        <v>225</v>
      </c>
      <c r="C13" s="53" t="s">
        <v>221</v>
      </c>
      <c r="D13" s="54">
        <v>1.4</v>
      </c>
      <c r="E13" s="59">
        <v>11.7</v>
      </c>
      <c r="F13" s="59">
        <f>E13-D13</f>
        <v>10.299999999999999</v>
      </c>
      <c r="G13" s="59" t="s">
        <v>223</v>
      </c>
      <c r="H13" s="88" t="s">
        <v>297</v>
      </c>
    </row>
    <row r="14" spans="1:8" ht="47.25">
      <c r="A14" s="53">
        <v>3</v>
      </c>
      <c r="B14" s="55" t="s">
        <v>226</v>
      </c>
      <c r="C14" s="53" t="s">
        <v>221</v>
      </c>
      <c r="D14" s="53">
        <v>70</v>
      </c>
      <c r="E14" s="54">
        <v>70</v>
      </c>
      <c r="F14" s="54">
        <v>0</v>
      </c>
      <c r="G14" s="54" t="s">
        <v>223</v>
      </c>
      <c r="H14" s="54"/>
    </row>
    <row r="15" spans="1:8" ht="31.5">
      <c r="A15" s="53">
        <v>4</v>
      </c>
      <c r="B15" s="56" t="s">
        <v>227</v>
      </c>
      <c r="C15" s="53" t="s">
        <v>221</v>
      </c>
      <c r="D15" s="53">
        <v>100</v>
      </c>
      <c r="E15" s="54">
        <v>100</v>
      </c>
      <c r="F15" s="54">
        <v>0</v>
      </c>
      <c r="G15" s="54" t="s">
        <v>223</v>
      </c>
      <c r="H15" s="54"/>
    </row>
    <row r="16" spans="1:8" ht="63">
      <c r="A16" s="53">
        <v>5</v>
      </c>
      <c r="B16" s="55" t="s">
        <v>228</v>
      </c>
      <c r="C16" s="53" t="s">
        <v>221</v>
      </c>
      <c r="D16" s="54">
        <v>65</v>
      </c>
      <c r="E16" s="54">
        <v>65</v>
      </c>
      <c r="F16" s="54">
        <v>0</v>
      </c>
      <c r="G16" s="54" t="s">
        <v>223</v>
      </c>
      <c r="H16" s="54"/>
    </row>
    <row r="17" spans="1:8" ht="110.25">
      <c r="A17" s="53">
        <v>6</v>
      </c>
      <c r="B17" s="55" t="s">
        <v>229</v>
      </c>
      <c r="C17" s="53" t="s">
        <v>221</v>
      </c>
      <c r="D17" s="54">
        <v>60</v>
      </c>
      <c r="E17" s="54">
        <v>60</v>
      </c>
      <c r="F17" s="54">
        <v>0</v>
      </c>
      <c r="G17" s="54" t="s">
        <v>223</v>
      </c>
      <c r="H17" s="54"/>
    </row>
    <row r="18" spans="1:8" ht="31.5">
      <c r="A18" s="53">
        <v>7</v>
      </c>
      <c r="B18" s="55" t="s">
        <v>230</v>
      </c>
      <c r="C18" s="53" t="s">
        <v>231</v>
      </c>
      <c r="D18" s="54">
        <v>4</v>
      </c>
      <c r="E18" s="54">
        <v>8</v>
      </c>
      <c r="F18" s="54">
        <v>4</v>
      </c>
      <c r="G18" s="54">
        <v>100</v>
      </c>
      <c r="H18" s="57" t="s">
        <v>232</v>
      </c>
    </row>
    <row r="19" spans="1:8" ht="31.5">
      <c r="A19" s="51">
        <v>8</v>
      </c>
      <c r="B19" s="58" t="s">
        <v>233</v>
      </c>
      <c r="C19" s="54" t="s">
        <v>221</v>
      </c>
      <c r="D19" s="54">
        <v>61</v>
      </c>
      <c r="E19" s="54">
        <v>61</v>
      </c>
      <c r="F19" s="54">
        <v>0</v>
      </c>
      <c r="G19" s="54" t="s">
        <v>223</v>
      </c>
      <c r="H19" s="54"/>
    </row>
    <row r="20" spans="1:8" ht="15.75">
      <c r="A20" s="195" t="s">
        <v>234</v>
      </c>
      <c r="B20" s="195"/>
      <c r="C20" s="195"/>
      <c r="D20" s="195"/>
      <c r="E20" s="195"/>
      <c r="F20" s="195"/>
      <c r="G20" s="195"/>
      <c r="H20" s="195"/>
    </row>
    <row r="21" spans="1:8" ht="31.5">
      <c r="A21" s="53">
        <v>1</v>
      </c>
      <c r="B21" s="52" t="s">
        <v>222</v>
      </c>
      <c r="C21" s="53" t="s">
        <v>221</v>
      </c>
      <c r="D21" s="53">
        <v>73.5</v>
      </c>
      <c r="E21" s="59">
        <v>89.1</v>
      </c>
      <c r="F21" s="59">
        <f>E21-D21</f>
        <v>15.599999999999994</v>
      </c>
      <c r="G21" s="59" t="s">
        <v>223</v>
      </c>
      <c r="H21" s="60" t="s">
        <v>224</v>
      </c>
    </row>
    <row r="22" spans="1:8" ht="36" customHeight="1">
      <c r="A22" s="53">
        <v>2</v>
      </c>
      <c r="B22" s="52" t="s">
        <v>235</v>
      </c>
      <c r="C22" s="53" t="s">
        <v>221</v>
      </c>
      <c r="D22" s="53">
        <v>47</v>
      </c>
      <c r="E22" s="59">
        <v>50</v>
      </c>
      <c r="F22" s="59">
        <v>3</v>
      </c>
      <c r="G22" s="59" t="s">
        <v>223</v>
      </c>
      <c r="H22" s="7" t="s">
        <v>300</v>
      </c>
    </row>
    <row r="23" spans="1:8" ht="63">
      <c r="A23" s="53">
        <v>3</v>
      </c>
      <c r="B23" s="52" t="s">
        <v>236</v>
      </c>
      <c r="C23" s="53" t="s">
        <v>221</v>
      </c>
      <c r="D23" s="53">
        <v>96</v>
      </c>
      <c r="E23" s="59">
        <v>96</v>
      </c>
      <c r="F23" s="59" t="s">
        <v>223</v>
      </c>
      <c r="G23" s="59" t="s">
        <v>223</v>
      </c>
      <c r="H23" s="54"/>
    </row>
    <row r="24" spans="1:8" ht="47.25">
      <c r="A24" s="53">
        <v>4</v>
      </c>
      <c r="B24" s="52" t="s">
        <v>237</v>
      </c>
      <c r="C24" s="53" t="s">
        <v>221</v>
      </c>
      <c r="D24" s="53">
        <v>96</v>
      </c>
      <c r="E24" s="59">
        <v>97</v>
      </c>
      <c r="F24" s="59">
        <f>E24-D24</f>
        <v>1</v>
      </c>
      <c r="G24" s="59" t="s">
        <v>223</v>
      </c>
      <c r="H24" s="88" t="s">
        <v>268</v>
      </c>
    </row>
    <row r="25" spans="1:8" ht="47.25">
      <c r="A25" s="53">
        <v>5</v>
      </c>
      <c r="B25" s="52" t="s">
        <v>238</v>
      </c>
      <c r="C25" s="53" t="s">
        <v>221</v>
      </c>
      <c r="D25" s="53">
        <v>100</v>
      </c>
      <c r="E25" s="59">
        <v>100</v>
      </c>
      <c r="F25" s="59">
        <v>0</v>
      </c>
      <c r="G25" s="59">
        <v>0</v>
      </c>
      <c r="H25" s="59"/>
    </row>
    <row r="26" spans="1:8" ht="15.75">
      <c r="A26" s="195" t="s">
        <v>239</v>
      </c>
      <c r="B26" s="195"/>
      <c r="C26" s="195"/>
      <c r="D26" s="195"/>
      <c r="E26" s="195"/>
      <c r="F26" s="195"/>
      <c r="G26" s="195"/>
      <c r="H26" s="195"/>
    </row>
    <row r="27" spans="1:8" ht="49.15" customHeight="1">
      <c r="A27" s="53">
        <v>1</v>
      </c>
      <c r="B27" s="91" t="s">
        <v>225</v>
      </c>
      <c r="C27" s="53" t="s">
        <v>221</v>
      </c>
      <c r="D27" s="54">
        <v>1.4</v>
      </c>
      <c r="E27" s="59">
        <v>11.7</v>
      </c>
      <c r="F27" s="59">
        <f>E27-D27</f>
        <v>10.299999999999999</v>
      </c>
      <c r="G27" s="59" t="s">
        <v>223</v>
      </c>
      <c r="H27" s="191" t="s">
        <v>297</v>
      </c>
    </row>
    <row r="28" spans="1:8" ht="47.25">
      <c r="A28" s="53">
        <v>2</v>
      </c>
      <c r="B28" s="55" t="s">
        <v>240</v>
      </c>
      <c r="C28" s="53" t="s">
        <v>221</v>
      </c>
      <c r="D28" s="54">
        <v>52.5</v>
      </c>
      <c r="E28" s="61">
        <v>60</v>
      </c>
      <c r="F28" s="59">
        <f>E28-D28</f>
        <v>7.5</v>
      </c>
      <c r="G28" s="59" t="s">
        <v>223</v>
      </c>
      <c r="H28" s="192"/>
    </row>
    <row r="29" spans="1:8" ht="47.25">
      <c r="A29" s="53">
        <v>3</v>
      </c>
      <c r="B29" s="55" t="s">
        <v>226</v>
      </c>
      <c r="C29" s="53" t="s">
        <v>221</v>
      </c>
      <c r="D29" s="53">
        <v>65</v>
      </c>
      <c r="E29" s="59">
        <v>65</v>
      </c>
      <c r="F29" s="59">
        <v>0</v>
      </c>
      <c r="G29" s="59" t="s">
        <v>223</v>
      </c>
      <c r="H29" s="59"/>
    </row>
    <row r="30" spans="1:8" ht="47.25">
      <c r="A30" s="53">
        <v>4</v>
      </c>
      <c r="B30" s="55" t="s">
        <v>241</v>
      </c>
      <c r="C30" s="53" t="s">
        <v>221</v>
      </c>
      <c r="D30" s="53">
        <v>70</v>
      </c>
      <c r="E30" s="59">
        <v>70</v>
      </c>
      <c r="F30" s="59">
        <v>0</v>
      </c>
      <c r="G30" s="59" t="s">
        <v>223</v>
      </c>
      <c r="H30" s="59"/>
    </row>
    <row r="31" spans="1:8" ht="47.25">
      <c r="A31" s="53">
        <v>5</v>
      </c>
      <c r="B31" s="55" t="s">
        <v>242</v>
      </c>
      <c r="C31" s="53" t="s">
        <v>221</v>
      </c>
      <c r="D31" s="53">
        <v>83</v>
      </c>
      <c r="E31" s="61">
        <v>96</v>
      </c>
      <c r="F31" s="59">
        <v>13</v>
      </c>
      <c r="G31" s="59" t="s">
        <v>223</v>
      </c>
      <c r="H31" s="54" t="s">
        <v>243</v>
      </c>
    </row>
    <row r="32" spans="1:8" ht="63">
      <c r="A32" s="53">
        <v>6</v>
      </c>
      <c r="B32" s="62" t="s">
        <v>244</v>
      </c>
      <c r="C32" s="54" t="s">
        <v>221</v>
      </c>
      <c r="D32" s="54">
        <v>100</v>
      </c>
      <c r="E32" s="59">
        <v>100</v>
      </c>
      <c r="F32" s="59">
        <v>0</v>
      </c>
      <c r="G32" s="59" t="s">
        <v>223</v>
      </c>
      <c r="H32" s="59"/>
    </row>
    <row r="33" spans="1:8" ht="31.5">
      <c r="A33" s="53">
        <v>7</v>
      </c>
      <c r="B33" s="56" t="s">
        <v>245</v>
      </c>
      <c r="C33" s="53" t="s">
        <v>221</v>
      </c>
      <c r="D33" s="53">
        <v>100</v>
      </c>
      <c r="E33" s="59">
        <v>100</v>
      </c>
      <c r="F33" s="59">
        <v>0</v>
      </c>
      <c r="G33" s="59" t="s">
        <v>223</v>
      </c>
      <c r="H33" s="59"/>
    </row>
    <row r="34" spans="1:8" ht="47.25">
      <c r="A34" s="53">
        <v>8</v>
      </c>
      <c r="B34" s="56" t="s">
        <v>246</v>
      </c>
      <c r="C34" s="53" t="s">
        <v>221</v>
      </c>
      <c r="D34" s="53">
        <v>25</v>
      </c>
      <c r="E34" s="59">
        <v>25</v>
      </c>
      <c r="F34" s="59">
        <v>0</v>
      </c>
      <c r="G34" s="59" t="s">
        <v>223</v>
      </c>
      <c r="H34" s="59"/>
    </row>
    <row r="35" spans="1:8" ht="31.5">
      <c r="A35" s="53">
        <v>9</v>
      </c>
      <c r="B35" s="56" t="s">
        <v>227</v>
      </c>
      <c r="C35" s="53" t="s">
        <v>221</v>
      </c>
      <c r="D35" s="53">
        <v>100</v>
      </c>
      <c r="E35" s="59">
        <v>100</v>
      </c>
      <c r="F35" s="59">
        <v>0</v>
      </c>
      <c r="G35" s="59" t="s">
        <v>223</v>
      </c>
      <c r="H35" s="59"/>
    </row>
    <row r="36" spans="1:8" ht="31.5">
      <c r="A36" s="53">
        <v>10</v>
      </c>
      <c r="B36" s="56" t="s">
        <v>247</v>
      </c>
      <c r="C36" s="53" t="s">
        <v>221</v>
      </c>
      <c r="D36" s="53">
        <v>50</v>
      </c>
      <c r="E36" s="59">
        <v>50</v>
      </c>
      <c r="F36" s="59">
        <v>0</v>
      </c>
      <c r="G36" s="59" t="s">
        <v>223</v>
      </c>
      <c r="H36" s="59"/>
    </row>
    <row r="37" spans="1:8" ht="15.75">
      <c r="A37" s="196" t="s">
        <v>248</v>
      </c>
      <c r="B37" s="196"/>
      <c r="C37" s="196"/>
      <c r="D37" s="196"/>
      <c r="E37" s="196"/>
      <c r="F37" s="196"/>
      <c r="G37" s="196"/>
      <c r="H37" s="196"/>
    </row>
    <row r="38" spans="1:8" ht="47.25">
      <c r="A38" s="63" t="s">
        <v>249</v>
      </c>
      <c r="B38" s="64" t="s">
        <v>226</v>
      </c>
      <c r="C38" s="53" t="s">
        <v>221</v>
      </c>
      <c r="D38" s="53">
        <v>65</v>
      </c>
      <c r="E38" s="53">
        <v>65</v>
      </c>
      <c r="F38" s="53">
        <v>0</v>
      </c>
      <c r="G38" s="53" t="s">
        <v>223</v>
      </c>
      <c r="H38" s="53"/>
    </row>
    <row r="39" spans="1:8" ht="47.25">
      <c r="A39" s="63" t="s">
        <v>250</v>
      </c>
      <c r="B39" s="64" t="s">
        <v>251</v>
      </c>
      <c r="C39" s="53" t="s">
        <v>221</v>
      </c>
      <c r="D39" s="53">
        <v>70</v>
      </c>
      <c r="E39" s="53">
        <v>70</v>
      </c>
      <c r="F39" s="53">
        <v>0</v>
      </c>
      <c r="G39" s="53" t="s">
        <v>223</v>
      </c>
      <c r="H39" s="53"/>
    </row>
    <row r="40" spans="1:8" ht="47.25">
      <c r="A40" s="63" t="s">
        <v>252</v>
      </c>
      <c r="B40" s="64" t="s">
        <v>242</v>
      </c>
      <c r="C40" s="53" t="s">
        <v>221</v>
      </c>
      <c r="D40" s="53">
        <v>82</v>
      </c>
      <c r="E40" s="53">
        <v>97</v>
      </c>
      <c r="F40" s="53">
        <v>15</v>
      </c>
      <c r="G40" s="53" t="s">
        <v>223</v>
      </c>
      <c r="H40" s="54" t="s">
        <v>243</v>
      </c>
    </row>
    <row r="41" spans="1:8" ht="15.75">
      <c r="A41" s="197" t="s">
        <v>253</v>
      </c>
      <c r="B41" s="197"/>
      <c r="C41" s="197"/>
      <c r="D41" s="197"/>
      <c r="E41" s="197"/>
      <c r="F41" s="197"/>
      <c r="G41" s="197"/>
      <c r="H41" s="197"/>
    </row>
    <row r="42" spans="1:8" ht="64.900000000000006" customHeight="1">
      <c r="A42" s="63" t="s">
        <v>249</v>
      </c>
      <c r="B42" s="91" t="s">
        <v>225</v>
      </c>
      <c r="C42" s="53" t="s">
        <v>221</v>
      </c>
      <c r="D42" s="54">
        <v>1.4</v>
      </c>
      <c r="E42" s="54">
        <v>11.7</v>
      </c>
      <c r="F42" s="88">
        <f>E42-D42</f>
        <v>10.299999999999999</v>
      </c>
      <c r="G42" s="92" t="s">
        <v>223</v>
      </c>
      <c r="H42" s="191" t="s">
        <v>297</v>
      </c>
    </row>
    <row r="43" spans="1:8" ht="47.25">
      <c r="A43" s="63" t="s">
        <v>250</v>
      </c>
      <c r="B43" s="55" t="s">
        <v>240</v>
      </c>
      <c r="C43" s="53" t="s">
        <v>221</v>
      </c>
      <c r="D43" s="54">
        <v>52.5</v>
      </c>
      <c r="E43" s="54">
        <v>60</v>
      </c>
      <c r="F43" s="54">
        <f>E43-D43</f>
        <v>7.5</v>
      </c>
      <c r="G43" s="92" t="s">
        <v>223</v>
      </c>
      <c r="H43" s="192"/>
    </row>
    <row r="44" spans="1:8" ht="15.75">
      <c r="A44" s="198" t="s">
        <v>254</v>
      </c>
      <c r="B44" s="198"/>
      <c r="C44" s="198"/>
      <c r="D44" s="198"/>
      <c r="E44" s="198"/>
      <c r="F44" s="198"/>
      <c r="G44" s="198"/>
      <c r="H44" s="198"/>
    </row>
    <row r="45" spans="1:8" ht="47.25">
      <c r="A45" s="57">
        <v>1</v>
      </c>
      <c r="B45" s="65" t="s">
        <v>255</v>
      </c>
      <c r="C45" s="66" t="s">
        <v>221</v>
      </c>
      <c r="D45" s="66">
        <v>72</v>
      </c>
      <c r="E45" s="46">
        <v>72</v>
      </c>
      <c r="F45" s="66">
        <v>0</v>
      </c>
      <c r="G45" s="66" t="s">
        <v>223</v>
      </c>
      <c r="H45" s="66"/>
    </row>
    <row r="46" spans="1:8" ht="67.150000000000006" customHeight="1">
      <c r="A46" s="57">
        <v>2</v>
      </c>
      <c r="B46" s="67" t="s">
        <v>256</v>
      </c>
      <c r="C46" s="66" t="s">
        <v>221</v>
      </c>
      <c r="D46" s="66">
        <v>65</v>
      </c>
      <c r="E46" s="46">
        <v>65</v>
      </c>
      <c r="F46" s="66">
        <v>0</v>
      </c>
      <c r="G46" s="66" t="s">
        <v>223</v>
      </c>
      <c r="H46" s="66"/>
    </row>
    <row r="47" spans="1:8" ht="64.150000000000006" customHeight="1">
      <c r="A47" s="57">
        <v>3</v>
      </c>
      <c r="B47" s="65" t="s">
        <v>257</v>
      </c>
      <c r="C47" s="66" t="s">
        <v>221</v>
      </c>
      <c r="D47" s="66">
        <v>97.4</v>
      </c>
      <c r="E47" s="68">
        <v>97.4</v>
      </c>
      <c r="F47" s="66">
        <v>0</v>
      </c>
      <c r="G47" s="66" t="s">
        <v>223</v>
      </c>
      <c r="H47" s="66"/>
    </row>
    <row r="48" spans="1:8" ht="94.5">
      <c r="A48" s="69">
        <v>4</v>
      </c>
      <c r="B48" s="67" t="s">
        <v>258</v>
      </c>
      <c r="C48" s="70" t="s">
        <v>221</v>
      </c>
      <c r="D48" s="70">
        <v>80</v>
      </c>
      <c r="E48" s="7">
        <v>80</v>
      </c>
      <c r="F48" s="70">
        <v>0</v>
      </c>
      <c r="G48" s="70" t="s">
        <v>223</v>
      </c>
      <c r="H48" s="66"/>
    </row>
    <row r="49" spans="1:9" ht="47.25">
      <c r="A49" s="69">
        <v>5</v>
      </c>
      <c r="B49" s="67" t="s">
        <v>259</v>
      </c>
      <c r="C49" s="70" t="s">
        <v>221</v>
      </c>
      <c r="D49" s="70">
        <v>52</v>
      </c>
      <c r="E49" s="7">
        <v>52</v>
      </c>
      <c r="F49" s="70">
        <v>0</v>
      </c>
      <c r="G49" s="70" t="s">
        <v>223</v>
      </c>
      <c r="H49" s="66"/>
    </row>
    <row r="50" spans="1:9" ht="51.75" customHeight="1">
      <c r="A50" s="69">
        <v>6</v>
      </c>
      <c r="B50" s="67" t="s">
        <v>260</v>
      </c>
      <c r="C50" s="70" t="s">
        <v>261</v>
      </c>
      <c r="D50" s="70">
        <v>2500</v>
      </c>
      <c r="E50" s="7">
        <v>2500</v>
      </c>
      <c r="F50" s="70">
        <v>0</v>
      </c>
      <c r="G50" s="70">
        <v>0</v>
      </c>
      <c r="H50" s="57"/>
    </row>
    <row r="51" spans="1:9" ht="15.75">
      <c r="A51" s="199" t="s">
        <v>262</v>
      </c>
      <c r="B51" s="199"/>
      <c r="C51" s="199"/>
      <c r="D51" s="199"/>
      <c r="E51" s="199"/>
      <c r="F51" s="199"/>
      <c r="G51" s="199"/>
      <c r="H51" s="199"/>
    </row>
    <row r="52" spans="1:9" ht="47.25">
      <c r="A52" s="69">
        <v>1</v>
      </c>
      <c r="B52" s="67" t="s">
        <v>263</v>
      </c>
      <c r="C52" s="70" t="s">
        <v>221</v>
      </c>
      <c r="D52" s="70">
        <v>10</v>
      </c>
      <c r="E52" s="70">
        <v>10</v>
      </c>
      <c r="F52" s="70">
        <v>0</v>
      </c>
      <c r="G52" s="70" t="s">
        <v>223</v>
      </c>
      <c r="H52" s="70"/>
    </row>
    <row r="53" spans="1:9" ht="125.25" customHeight="1">
      <c r="A53" s="69">
        <v>2</v>
      </c>
      <c r="B53" s="71" t="s">
        <v>264</v>
      </c>
      <c r="C53" s="70" t="s">
        <v>221</v>
      </c>
      <c r="D53" s="70">
        <v>70</v>
      </c>
      <c r="E53" s="70">
        <v>70</v>
      </c>
      <c r="F53" s="70">
        <v>0</v>
      </c>
      <c r="G53" s="70" t="s">
        <v>223</v>
      </c>
      <c r="H53" s="66"/>
    </row>
    <row r="54" spans="1:9" ht="63">
      <c r="A54" s="69">
        <v>3</v>
      </c>
      <c r="B54" s="67" t="s">
        <v>265</v>
      </c>
      <c r="C54" s="70" t="s">
        <v>221</v>
      </c>
      <c r="D54" s="70">
        <v>100</v>
      </c>
      <c r="E54" s="70">
        <v>100</v>
      </c>
      <c r="F54" s="70">
        <v>0</v>
      </c>
      <c r="G54" s="70" t="s">
        <v>223</v>
      </c>
      <c r="H54" s="70"/>
    </row>
    <row r="55" spans="1:9" ht="110.25">
      <c r="A55" s="69">
        <v>4</v>
      </c>
      <c r="B55" s="67" t="s">
        <v>266</v>
      </c>
      <c r="C55" s="70" t="s">
        <v>221</v>
      </c>
      <c r="D55" s="70">
        <v>100</v>
      </c>
      <c r="E55" s="70">
        <v>100</v>
      </c>
      <c r="F55" s="70">
        <v>0</v>
      </c>
      <c r="G55" s="70" t="s">
        <v>223</v>
      </c>
      <c r="H55" s="70"/>
    </row>
    <row r="56" spans="1:9" ht="65.25" customHeight="1">
      <c r="A56" s="69">
        <v>5</v>
      </c>
      <c r="B56" s="67" t="s">
        <v>267</v>
      </c>
      <c r="C56" s="70" t="s">
        <v>221</v>
      </c>
      <c r="D56" s="70">
        <v>50</v>
      </c>
      <c r="E56" s="70">
        <v>75</v>
      </c>
      <c r="F56" s="70">
        <v>25</v>
      </c>
      <c r="G56" s="70" t="s">
        <v>223</v>
      </c>
      <c r="H56" s="66" t="s">
        <v>268</v>
      </c>
    </row>
    <row r="57" spans="1:9" ht="63.75" customHeight="1">
      <c r="A57" s="69">
        <v>6</v>
      </c>
      <c r="B57" s="67" t="s">
        <v>269</v>
      </c>
      <c r="C57" s="70" t="s">
        <v>261</v>
      </c>
      <c r="D57" s="70">
        <v>180</v>
      </c>
      <c r="E57" s="70">
        <v>180</v>
      </c>
      <c r="F57" s="70">
        <v>0</v>
      </c>
      <c r="G57" s="70">
        <v>0</v>
      </c>
      <c r="H57" s="72"/>
    </row>
    <row r="58" spans="1:9" ht="15.75">
      <c r="A58" s="199" t="s">
        <v>270</v>
      </c>
      <c r="B58" s="199"/>
      <c r="C58" s="199"/>
      <c r="D58" s="199"/>
      <c r="E58" s="199"/>
      <c r="F58" s="199"/>
      <c r="G58" s="199"/>
      <c r="H58" s="199"/>
    </row>
    <row r="59" spans="1:9" ht="95.25" customHeight="1">
      <c r="A59" s="73">
        <v>1</v>
      </c>
      <c r="B59" s="74" t="s">
        <v>271</v>
      </c>
      <c r="C59" s="70" t="s">
        <v>221</v>
      </c>
      <c r="D59" s="70">
        <v>8</v>
      </c>
      <c r="E59" s="70">
        <v>6</v>
      </c>
      <c r="F59" s="69">
        <v>-2</v>
      </c>
      <c r="G59" s="69" t="s">
        <v>223</v>
      </c>
      <c r="H59" s="57" t="s">
        <v>15</v>
      </c>
      <c r="I59" s="50"/>
    </row>
    <row r="60" spans="1:9" ht="15.75">
      <c r="A60" s="199" t="s">
        <v>272</v>
      </c>
      <c r="B60" s="199"/>
      <c r="C60" s="199"/>
      <c r="D60" s="199"/>
      <c r="E60" s="199"/>
      <c r="F60" s="199"/>
      <c r="G60" s="199"/>
      <c r="H60" s="199"/>
    </row>
    <row r="61" spans="1:9" ht="31.5">
      <c r="A61" s="69">
        <v>1</v>
      </c>
      <c r="B61" s="75" t="s">
        <v>273</v>
      </c>
      <c r="C61" s="69" t="s">
        <v>274</v>
      </c>
      <c r="D61" s="69">
        <v>4</v>
      </c>
      <c r="E61" s="69">
        <v>8</v>
      </c>
      <c r="F61" s="69">
        <v>4</v>
      </c>
      <c r="G61" s="69">
        <v>100</v>
      </c>
      <c r="H61" s="57" t="s">
        <v>232</v>
      </c>
    </row>
    <row r="62" spans="1:9" ht="31.5">
      <c r="A62" s="69">
        <v>2</v>
      </c>
      <c r="B62" s="75" t="s">
        <v>275</v>
      </c>
      <c r="C62" s="69" t="s">
        <v>221</v>
      </c>
      <c r="D62" s="69">
        <v>50</v>
      </c>
      <c r="E62" s="69">
        <v>50</v>
      </c>
      <c r="F62" s="69">
        <v>0</v>
      </c>
      <c r="G62" s="69" t="s">
        <v>223</v>
      </c>
      <c r="H62" s="69"/>
    </row>
    <row r="63" spans="1:9" ht="15.75">
      <c r="A63" s="200" t="s">
        <v>276</v>
      </c>
      <c r="B63" s="200"/>
      <c r="C63" s="200"/>
      <c r="D63" s="200"/>
      <c r="E63" s="200"/>
      <c r="F63" s="200"/>
      <c r="G63" s="200"/>
      <c r="H63" s="200"/>
    </row>
    <row r="64" spans="1:9" ht="47.25">
      <c r="A64" s="76">
        <v>1</v>
      </c>
      <c r="B64" s="77" t="s">
        <v>277</v>
      </c>
      <c r="C64" s="76" t="s">
        <v>221</v>
      </c>
      <c r="D64" s="59">
        <v>41</v>
      </c>
      <c r="E64" s="59">
        <v>41</v>
      </c>
      <c r="F64" s="59">
        <v>0</v>
      </c>
      <c r="G64" s="59" t="s">
        <v>223</v>
      </c>
      <c r="H64" s="59"/>
    </row>
    <row r="65" spans="1:8" ht="31.5">
      <c r="A65" s="76">
        <v>2</v>
      </c>
      <c r="B65" s="77" t="s">
        <v>233</v>
      </c>
      <c r="C65" s="76" t="s">
        <v>221</v>
      </c>
      <c r="D65" s="59">
        <v>60</v>
      </c>
      <c r="E65" s="59">
        <v>60</v>
      </c>
      <c r="F65" s="59">
        <v>0</v>
      </c>
      <c r="G65" s="59" t="s">
        <v>223</v>
      </c>
      <c r="H65" s="59"/>
    </row>
    <row r="66" spans="1:8" ht="47.25">
      <c r="A66" s="76">
        <v>3</v>
      </c>
      <c r="B66" s="77" t="s">
        <v>278</v>
      </c>
      <c r="C66" s="76" t="s">
        <v>221</v>
      </c>
      <c r="D66" s="59">
        <v>100</v>
      </c>
      <c r="E66" s="59">
        <v>100</v>
      </c>
      <c r="F66" s="59">
        <v>0</v>
      </c>
      <c r="G66" s="59" t="s">
        <v>223</v>
      </c>
      <c r="H66" s="59"/>
    </row>
    <row r="67" spans="1:8" ht="15.75">
      <c r="A67" s="193" t="s">
        <v>14</v>
      </c>
      <c r="B67" s="193"/>
      <c r="C67" s="193"/>
      <c r="D67" s="193"/>
      <c r="E67" s="193"/>
      <c r="F67" s="193"/>
      <c r="G67" s="193"/>
      <c r="H67" s="193"/>
    </row>
    <row r="68" spans="1:8" ht="47.25">
      <c r="A68" s="76">
        <v>1</v>
      </c>
      <c r="B68" s="52" t="s">
        <v>279</v>
      </c>
      <c r="C68" s="76" t="s">
        <v>221</v>
      </c>
      <c r="D68" s="76">
        <v>86</v>
      </c>
      <c r="E68" s="59">
        <v>86</v>
      </c>
      <c r="F68" s="59">
        <v>0</v>
      </c>
      <c r="G68" s="59" t="s">
        <v>223</v>
      </c>
      <c r="H68" s="59"/>
    </row>
    <row r="69" spans="1:8" ht="30.6" customHeight="1">
      <c r="A69" s="76">
        <v>2</v>
      </c>
      <c r="B69" s="78" t="s">
        <v>280</v>
      </c>
      <c r="C69" s="76" t="s">
        <v>221</v>
      </c>
      <c r="D69" s="76">
        <v>100</v>
      </c>
      <c r="E69" s="59">
        <v>99.3</v>
      </c>
      <c r="F69" s="59">
        <f>E69-D69</f>
        <v>-0.70000000000000284</v>
      </c>
      <c r="G69" s="59" t="s">
        <v>223</v>
      </c>
      <c r="H69" s="54" t="s">
        <v>281</v>
      </c>
    </row>
    <row r="71" spans="1:8" ht="30">
      <c r="B71" s="79" t="s">
        <v>282</v>
      </c>
      <c r="C71" s="80"/>
      <c r="D71" s="81" t="s">
        <v>298</v>
      </c>
    </row>
    <row r="72" spans="1:8" ht="15.75">
      <c r="B72" s="82"/>
      <c r="C72" s="82"/>
      <c r="D72" s="81"/>
    </row>
    <row r="73" spans="1:8" ht="15.75">
      <c r="B73" s="82"/>
      <c r="C73" s="82"/>
      <c r="D73" s="81"/>
    </row>
    <row r="74" spans="1:8" ht="15.75">
      <c r="B74" s="82" t="s">
        <v>283</v>
      </c>
      <c r="C74" s="83"/>
      <c r="D74" s="81" t="s">
        <v>284</v>
      </c>
    </row>
    <row r="75" spans="1:8" ht="15.75">
      <c r="B75" s="82"/>
      <c r="C75" s="84"/>
      <c r="D75" s="81"/>
    </row>
    <row r="76" spans="1:8" ht="15.75">
      <c r="B76" s="85"/>
      <c r="C76" s="84"/>
      <c r="D76" s="81"/>
    </row>
    <row r="77" spans="1:8">
      <c r="B77" s="85" t="s">
        <v>285</v>
      </c>
    </row>
  </sheetData>
  <mergeCells count="24">
    <mergeCell ref="H42:H43"/>
    <mergeCell ref="H27:H28"/>
    <mergeCell ref="A67:H67"/>
    <mergeCell ref="H8:H9"/>
    <mergeCell ref="A11:H11"/>
    <mergeCell ref="A20:H20"/>
    <mergeCell ref="A26:H26"/>
    <mergeCell ref="A37:H37"/>
    <mergeCell ref="A41:H41"/>
    <mergeCell ref="A44:H44"/>
    <mergeCell ref="A51:H51"/>
    <mergeCell ref="A58:H58"/>
    <mergeCell ref="A60:H60"/>
    <mergeCell ref="A63:H63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="70" zoomScaleNormal="70" workbookViewId="0">
      <selection activeCell="A32" sqref="A32"/>
    </sheetView>
  </sheetViews>
  <sheetFormatPr defaultRowHeight="15"/>
  <cols>
    <col min="1" max="1" width="139.875" customWidth="1"/>
    <col min="2" max="2" width="86.875" customWidth="1"/>
  </cols>
  <sheetData>
    <row r="1" spans="1:1" ht="18.75">
      <c r="A1" s="113" t="s">
        <v>319</v>
      </c>
    </row>
    <row r="2" spans="1:1" ht="15.75">
      <c r="A2" s="49" t="s">
        <v>320</v>
      </c>
    </row>
    <row r="3" spans="1:1" ht="15.75">
      <c r="A3" s="49" t="s">
        <v>321</v>
      </c>
    </row>
    <row r="4" spans="1:1" ht="15.75">
      <c r="A4" s="49"/>
    </row>
    <row r="5" spans="1:1" ht="15.75">
      <c r="A5" s="49"/>
    </row>
    <row r="6" spans="1:1" ht="94.9" customHeight="1">
      <c r="A6" s="114" t="s">
        <v>322</v>
      </c>
    </row>
    <row r="7" spans="1:1" ht="38.450000000000003" customHeight="1">
      <c r="A7" s="114" t="s">
        <v>323</v>
      </c>
    </row>
    <row r="8" spans="1:1" ht="39.6" customHeight="1">
      <c r="A8" s="114" t="s">
        <v>324</v>
      </c>
    </row>
    <row r="9" spans="1:1" ht="43.9" customHeight="1">
      <c r="A9" s="114" t="s">
        <v>325</v>
      </c>
    </row>
    <row r="10" spans="1:1" ht="92.45" customHeight="1">
      <c r="A10" s="114" t="s">
        <v>326</v>
      </c>
    </row>
    <row r="11" spans="1:1" ht="73.150000000000006" customHeight="1">
      <c r="A11" s="114" t="s">
        <v>327</v>
      </c>
    </row>
    <row r="12" spans="1:1" ht="57.6" customHeight="1">
      <c r="A12" s="114" t="s">
        <v>328</v>
      </c>
    </row>
    <row r="13" spans="1:1" ht="22.9" customHeight="1">
      <c r="A13" s="114" t="s">
        <v>329</v>
      </c>
    </row>
    <row r="14" spans="1:1" ht="15.75">
      <c r="A14" s="114"/>
    </row>
    <row r="15" spans="1:1" ht="15.75">
      <c r="A15" s="114"/>
    </row>
    <row r="16" spans="1:1" ht="15.75">
      <c r="A16" s="114"/>
    </row>
    <row r="17" spans="1:2" ht="18.75">
      <c r="A17" s="115"/>
    </row>
    <row r="18" spans="1:2" ht="18.75">
      <c r="A18" s="116"/>
    </row>
    <row r="19" spans="1:2" ht="18.75">
      <c r="A19" s="116"/>
    </row>
    <row r="20" spans="1:2" ht="18.75">
      <c r="A20" s="116"/>
    </row>
    <row r="21" spans="1:2" ht="15.75">
      <c r="A21" s="81" t="s">
        <v>330</v>
      </c>
      <c r="B21" s="8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ТАБ.2</vt:lpstr>
      <vt:lpstr>ТАБ. 1</vt:lpstr>
      <vt:lpstr>пояснит. зап.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2019-05-23T02:26:08Z</dcterms:modified>
</cp:coreProperties>
</file>